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1\עריכה שנתי\הוצאות ישירות\דוחות מהבנק\לאתר\"/>
    </mc:Choice>
  </mc:AlternateContent>
  <bookViews>
    <workbookView xWindow="0" yWindow="0" windowWidth="28800" windowHeight="11796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62913"/>
</workbook>
</file>

<file path=xl/calcChain.xml><?xml version="1.0" encoding="utf-8"?>
<calcChain xmlns="http://schemas.openxmlformats.org/spreadsheetml/2006/main">
  <c r="B36" i="1" l="1"/>
  <c r="B33" i="4" l="1"/>
  <c r="B45" i="4" l="1"/>
  <c r="B13" i="2"/>
  <c r="B8" i="1" l="1"/>
  <c r="C39" i="4" l="1"/>
  <c r="B27" i="1" l="1"/>
  <c r="B39" i="1" l="1"/>
  <c r="B52" i="3"/>
  <c r="B39" i="3"/>
  <c r="B52" i="2" l="1"/>
  <c r="A2" i="4" l="1"/>
  <c r="A1" i="4"/>
  <c r="B27" i="4"/>
  <c r="B56" i="3"/>
  <c r="B3" i="3"/>
  <c r="A2" i="3"/>
  <c r="A1" i="3"/>
  <c r="B3" i="2"/>
  <c r="A2" i="2"/>
  <c r="A1" i="2"/>
  <c r="B14" i="3"/>
  <c r="B20" i="2"/>
  <c r="B11" i="1" s="1"/>
  <c r="B24" i="2"/>
  <c r="B12" i="1" s="1"/>
  <c r="B9" i="2"/>
  <c r="B7" i="1"/>
  <c r="B33" i="3"/>
  <c r="B26" i="1" s="1"/>
  <c r="B24" i="4" s="1"/>
  <c r="B25" i="4"/>
  <c r="B46" i="3"/>
  <c r="B24" i="1" s="1"/>
  <c r="B22" i="4" s="1"/>
  <c r="B26" i="3"/>
  <c r="B23" i="1"/>
  <c r="B20" i="3"/>
  <c r="B22" i="1"/>
  <c r="B9" i="3"/>
  <c r="B48" i="2"/>
  <c r="B31" i="1"/>
  <c r="B42" i="2"/>
  <c r="B30" i="1"/>
  <c r="B36" i="2"/>
  <c r="B17" i="1"/>
  <c r="B30" i="2"/>
  <c r="B15" i="1" s="1"/>
  <c r="B14" i="1" s="1"/>
  <c r="B13" i="4" s="1"/>
  <c r="B12" i="4" s="1"/>
  <c r="B29" i="1"/>
  <c r="B10" i="1" l="1"/>
  <c r="B21" i="1"/>
  <c r="B19" i="4" s="1"/>
  <c r="B20" i="1"/>
  <c r="B18" i="4"/>
  <c r="B25" i="1"/>
  <c r="B23" i="4" s="1"/>
  <c r="B10" i="4"/>
  <c r="B54" i="3"/>
  <c r="B6" i="1"/>
  <c r="B6" i="4"/>
  <c r="B50" i="2"/>
  <c r="B8" i="4" l="1"/>
  <c r="C33" i="4"/>
  <c r="B4" i="4"/>
  <c r="B17" i="4"/>
  <c r="B32" i="4" s="1"/>
  <c r="B19" i="1"/>
  <c r="B36" i="4" l="1"/>
  <c r="B37" i="4"/>
  <c r="B33" i="1"/>
  <c r="B37" i="1" s="1"/>
</calcChain>
</file>

<file path=xl/sharedStrings.xml><?xml version="1.0" encoding="utf-8"?>
<sst xmlns="http://schemas.openxmlformats.org/spreadsheetml/2006/main" count="147" uniqueCount="109">
  <si>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</si>
  <si>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</si>
  <si>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</si>
  <si>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</si>
  <si>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</si>
  <si>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</si>
  <si>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</si>
  <si>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</si>
  <si>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</si>
  <si>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</si>
  <si>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</si>
  <si>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</si>
  <si>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</si>
  <si>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</si>
  <si>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</si>
  <si>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</si>
  <si>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</si>
  <si>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</si>
  <si>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</si>
  <si>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</si>
  <si>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</si>
  <si>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</si>
  <si>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</si>
  <si>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</si>
  <si>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</si>
  <si>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</si>
  <si>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</si>
  <si>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</si>
  <si>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</si>
  <si>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</si>
  <si>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</si>
  <si>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</si>
  <si>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</si>
  <si>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</si>
  <si>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</si>
  <si>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</si>
  <si>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</si>
  <si>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</si>
  <si>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</si>
  <si>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</si>
  <si>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</si>
  <si>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</si>
  <si>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</si>
  <si>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</si>
  <si>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</si>
  <si>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</si>
  <si>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</si>
  <si>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</si>
  <si>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</si>
  <si>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</si>
  <si>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</si>
  <si>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</si>
  <si>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</si>
  <si>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</si>
  <si>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</si>
  <si>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</si>
  <si>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</si>
  <si>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</si>
  <si>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</si>
  <si>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</si>
  <si>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</si>
  <si>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</si>
  <si>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</si>
  <si>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</si>
  <si>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</si>
  <si>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</si>
  <si>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</si>
  <si>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</si>
  <si>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</si>
  <si>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</si>
  <si>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</si>
  <si>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</si>
  <si>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</si>
  <si>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</si>
  <si>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</si>
  <si>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</si>
  <si>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</si>
  <si>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</si>
  <si>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ה. בגין השקעה בתעודות סל ישראליות</t>
  </si>
  <si>
    <t>ו. בגין השקעה בתעודות סל זרות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</si>
  <si>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</si>
  <si>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</si>
  <si>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</si>
  <si>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</si>
  <si>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</si>
  <si>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</si>
  <si>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</si>
  <si>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</si>
  <si>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</si>
  <si>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</si>
  <si>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</si>
  <si>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</si>
  <si>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</si>
  <si>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</si>
  <si>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</si>
  <si>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</si>
  <si>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</si>
  <si>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</si>
  <si>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</si>
  <si>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</si>
  <si>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ינואר דצמבר 2021</t>
  </si>
  <si>
    <t>שם הקופה תגמולים אגח עיריית תל אביב</t>
  </si>
  <si>
    <t>מספר אישור:1405</t>
  </si>
  <si>
    <t>8. סך נכסים יתרה ממוצעת לשנים 2021 ו-2020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</si>
  <si>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</si>
  <si>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</si>
  <si>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</si>
  <si>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סך תשלומים בגין השקעה בקרנות סל ישראליות</t>
  </si>
  <si>
    <t>סך תשלומים בגין השקעה בקרנות סל זרות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</si>
</sst>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1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43" fontId="7" fillId="0" borderId="0" xfId="1" applyNumberFormat="1" applyFont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topLeftCell="A9" workbookViewId="0">
      <selection activeCell="B37" sqref="B37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  <col min="4" max="4" width="13.09765625" bestFit="1" customWidth="1"/>
  </cols>
  <sheetData>
    <row r="1" spans="1:10" x14ac:dyDescent="0.25">
      <c r="A1" s="2" t="s">
        <v>102</v>
      </c>
      <c r="C1" s="49"/>
      <c r="D1" s="50"/>
      <c r="E1" s="50"/>
      <c r="F1" s="50"/>
      <c r="G1" s="50"/>
      <c r="H1" s="2"/>
      <c r="I1" s="2"/>
      <c r="J1" s="2"/>
    </row>
    <row r="2" spans="1:10" x14ac:dyDescent="0.25">
      <c r="A2" s="2" t="s">
        <v>101</v>
      </c>
      <c r="B2" s="2"/>
      <c r="H2" s="2"/>
      <c r="I2" s="2"/>
      <c r="J2" s="2"/>
    </row>
    <row r="3" spans="1:10" ht="16.8" x14ac:dyDescent="0.3">
      <c r="A3" s="5" t="s">
        <v>91</v>
      </c>
      <c r="B3" s="42">
        <v>44561</v>
      </c>
      <c r="C3" s="49"/>
      <c r="D3" s="50"/>
      <c r="E3" s="50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44</v>
      </c>
      <c r="B6" s="7">
        <f>SUM(B7:B8)</f>
        <v>4</v>
      </c>
    </row>
    <row r="7" spans="1:10" ht="15.6" x14ac:dyDescent="0.3">
      <c r="A7" s="4" t="s">
        <v>29</v>
      </c>
      <c r="B7" s="7">
        <f>'נספח 2'!B9</f>
        <v>0</v>
      </c>
    </row>
    <row r="8" spans="1:10" ht="15.6" x14ac:dyDescent="0.3">
      <c r="A8" s="4" t="s">
        <v>30</v>
      </c>
      <c r="B8" s="7">
        <f>'נספח 2'!B11</f>
        <v>4</v>
      </c>
    </row>
    <row r="9" spans="1:10" ht="15.6" x14ac:dyDescent="0.3">
      <c r="A9" s="3"/>
      <c r="B9" s="7"/>
    </row>
    <row r="10" spans="1:10" ht="15.6" x14ac:dyDescent="0.3">
      <c r="A10" s="3" t="s">
        <v>23</v>
      </c>
      <c r="B10" s="7">
        <f>SUM(B11:B12)</f>
        <v>0</v>
      </c>
    </row>
    <row r="11" spans="1:10" ht="15.6" x14ac:dyDescent="0.3">
      <c r="A11" s="4" t="s">
        <v>31</v>
      </c>
      <c r="B11" s="7">
        <f>'נספח 2'!B20</f>
        <v>0</v>
      </c>
    </row>
    <row r="12" spans="1:10" ht="15.6" x14ac:dyDescent="0.3">
      <c r="A12" s="4" t="s">
        <v>32</v>
      </c>
      <c r="B12" s="7">
        <f>'נספח 2'!B24</f>
        <v>0</v>
      </c>
    </row>
    <row r="13" spans="1:10" ht="15.6" x14ac:dyDescent="0.3">
      <c r="A13" s="3"/>
      <c r="B13" s="7"/>
    </row>
    <row r="14" spans="1:10" ht="15.6" x14ac:dyDescent="0.3">
      <c r="A14" s="3" t="s">
        <v>24</v>
      </c>
      <c r="B14" s="7">
        <f>SUM(B15:B17)</f>
        <v>0</v>
      </c>
    </row>
    <row r="15" spans="1:10" ht="31.2" x14ac:dyDescent="0.3">
      <c r="A15" s="4" t="s">
        <v>46</v>
      </c>
      <c r="B15" s="7">
        <f>'נספח 2'!B30</f>
        <v>0</v>
      </c>
    </row>
    <row r="16" spans="1:10" ht="15.6" x14ac:dyDescent="0.3">
      <c r="A16" s="4" t="s">
        <v>33</v>
      </c>
      <c r="B16" s="7">
        <v>0</v>
      </c>
    </row>
    <row r="17" spans="1:5" ht="15.6" x14ac:dyDescent="0.3">
      <c r="A17" s="4" t="s">
        <v>34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25</v>
      </c>
      <c r="B19" s="7">
        <f>SUM(B20:B27)</f>
        <v>0</v>
      </c>
    </row>
    <row r="20" spans="1:5" ht="15.6" x14ac:dyDescent="0.3">
      <c r="A20" s="4" t="s">
        <v>35</v>
      </c>
      <c r="B20" s="7">
        <f>'נספח 3'!B9</f>
        <v>0</v>
      </c>
    </row>
    <row r="21" spans="1:5" ht="15.6" x14ac:dyDescent="0.3">
      <c r="A21" s="4" t="s">
        <v>36</v>
      </c>
      <c r="B21" s="7">
        <f>'נספח 3'!B14</f>
        <v>0</v>
      </c>
    </row>
    <row r="22" spans="1:5" ht="15.6" x14ac:dyDescent="0.3">
      <c r="A22" s="4" t="s">
        <v>37</v>
      </c>
      <c r="B22" s="7">
        <f>'נספח 3'!B20</f>
        <v>0</v>
      </c>
    </row>
    <row r="23" spans="1:5" ht="15.6" x14ac:dyDescent="0.3">
      <c r="A23" s="4" t="s">
        <v>38</v>
      </c>
      <c r="B23" s="7">
        <f>'נספח 3'!B26</f>
        <v>0</v>
      </c>
    </row>
    <row r="24" spans="1:5" ht="15.6" x14ac:dyDescent="0.3">
      <c r="A24" s="4" t="s">
        <v>104</v>
      </c>
      <c r="B24" s="7">
        <f>'נספח 3'!B46</f>
        <v>0</v>
      </c>
    </row>
    <row r="25" spans="1:5" ht="15.6" x14ac:dyDescent="0.3">
      <c r="A25" s="4" t="s">
        <v>105</v>
      </c>
      <c r="B25" s="7">
        <f>'נספח 3'!B52</f>
        <v>0</v>
      </c>
    </row>
    <row r="26" spans="1:5" ht="15.6" x14ac:dyDescent="0.3">
      <c r="A26" s="4" t="s">
        <v>39</v>
      </c>
      <c r="B26" s="7">
        <f>'נספח 3'!B33</f>
        <v>0</v>
      </c>
    </row>
    <row r="27" spans="1:5" ht="15.6" x14ac:dyDescent="0.3">
      <c r="A27" s="4" t="s">
        <v>40</v>
      </c>
      <c r="B27" s="7">
        <f>'נספח 3'!B38</f>
        <v>0</v>
      </c>
    </row>
    <row r="28" spans="1:5" ht="15.6" x14ac:dyDescent="0.3">
      <c r="A28" s="3"/>
      <c r="B28" s="7"/>
    </row>
    <row r="29" spans="1:5" ht="15.6" x14ac:dyDescent="0.3">
      <c r="A29" s="3" t="s">
        <v>26</v>
      </c>
      <c r="B29" s="7">
        <f>SUM(B30:B31)</f>
        <v>0</v>
      </c>
    </row>
    <row r="30" spans="1:5" ht="15.6" x14ac:dyDescent="0.3">
      <c r="A30" s="4" t="s">
        <v>41</v>
      </c>
      <c r="B30" s="7">
        <f>'נספח 2'!B42</f>
        <v>0</v>
      </c>
    </row>
    <row r="31" spans="1:5" ht="15.6" x14ac:dyDescent="0.3">
      <c r="A31" s="4" t="s">
        <v>42</v>
      </c>
      <c r="B31" s="7">
        <f>'נספח 2'!B48</f>
        <v>0</v>
      </c>
    </row>
    <row r="32" spans="1:5" ht="15.6" x14ac:dyDescent="0.3">
      <c r="A32" s="3"/>
      <c r="B32" s="10"/>
      <c r="E32" s="43"/>
    </row>
    <row r="33" spans="1:5" ht="15.6" x14ac:dyDescent="0.3">
      <c r="A33" s="3" t="s">
        <v>43</v>
      </c>
      <c r="B33" s="7">
        <f>B8+B14+B19+B14</f>
        <v>4</v>
      </c>
      <c r="C33" s="48"/>
      <c r="D33" s="48"/>
    </row>
    <row r="34" spans="1:5" ht="15.6" x14ac:dyDescent="0.3">
      <c r="A34" s="3"/>
      <c r="B34" s="7"/>
    </row>
    <row r="35" spans="1:5" ht="15.6" x14ac:dyDescent="0.3">
      <c r="A35" s="3" t="s">
        <v>27</v>
      </c>
      <c r="B35" s="7"/>
    </row>
    <row r="36" spans="1:5" ht="46.8" x14ac:dyDescent="0.3">
      <c r="A36" s="4" t="s">
        <v>95</v>
      </c>
      <c r="B36" s="7">
        <f>(B19+B29+B15)/B39*100</f>
        <v>0</v>
      </c>
    </row>
    <row r="37" spans="1:5" ht="31.2" x14ac:dyDescent="0.3">
      <c r="A37" s="4" t="s">
        <v>96</v>
      </c>
      <c r="B37" s="41">
        <f>B33/(B39)*100</f>
        <v>2.6277755879647875E-2</v>
      </c>
    </row>
    <row r="38" spans="1:5" ht="15.6" x14ac:dyDescent="0.3">
      <c r="A38" s="3"/>
      <c r="B38" s="7"/>
    </row>
    <row r="39" spans="1:5" ht="15.6" x14ac:dyDescent="0.3">
      <c r="A39" s="3" t="s">
        <v>99</v>
      </c>
      <c r="B39" s="8">
        <f>('טופס 107'!B39+'טופס 107'!B43)/2</f>
        <v>15222</v>
      </c>
      <c r="D39" s="47"/>
      <c r="E39" s="47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topLeftCell="A28" zoomScaleNormal="100" workbookViewId="0">
      <selection activeCell="B12" sqref="B12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אישור:1405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אגח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92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45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60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4</v>
      </c>
    </row>
    <row r="12" spans="1:8" ht="15.6" x14ac:dyDescent="0.3">
      <c r="A12" s="6"/>
      <c r="B12" s="33"/>
    </row>
    <row r="13" spans="1:8" ht="15.6" x14ac:dyDescent="0.3">
      <c r="A13" s="3" t="s">
        <v>61</v>
      </c>
      <c r="B13" s="7">
        <f>B11</f>
        <v>4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63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0</v>
      </c>
    </row>
    <row r="24" spans="1:2" ht="15.6" x14ac:dyDescent="0.3">
      <c r="A24" s="3" t="s">
        <v>62</v>
      </c>
      <c r="B24" s="7">
        <f>SUM(B23)</f>
        <v>0</v>
      </c>
    </row>
    <row r="25" spans="1:2" ht="15.6" x14ac:dyDescent="0.3">
      <c r="A25" s="3"/>
      <c r="B25" s="7"/>
    </row>
    <row r="26" spans="1:2" ht="15.6" x14ac:dyDescent="0.3">
      <c r="A26" s="3" t="s">
        <v>47</v>
      </c>
      <c r="B26" s="7"/>
    </row>
    <row r="27" spans="1:2" ht="15.6" x14ac:dyDescent="0.3">
      <c r="A27" s="6" t="s">
        <v>11</v>
      </c>
      <c r="B27" s="9">
        <v>0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48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49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50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51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22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4</v>
      </c>
    </row>
    <row r="51" spans="1:2" ht="15.6" x14ac:dyDescent="0.3">
      <c r="A51" s="3"/>
      <c r="B51" s="7"/>
    </row>
    <row r="52" spans="1:2" ht="15.6" x14ac:dyDescent="0.3">
      <c r="A52" s="3" t="s">
        <v>97</v>
      </c>
      <c r="B52" s="8">
        <f>'נספח 1'!B39</f>
        <v>15222</v>
      </c>
    </row>
    <row r="53" spans="1:2" ht="15.6" x14ac:dyDescent="0.3">
      <c r="A53" s="3"/>
      <c r="B53" s="7"/>
    </row>
    <row r="54" spans="1:2" ht="15.6" x14ac:dyDescent="0.3">
      <c r="A54" s="3" t="s">
        <v>52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opLeftCell="A37" workbookViewId="0">
      <selection activeCell="A57" sqref="A57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אישור:1405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אגח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93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53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0</v>
      </c>
    </row>
    <row r="9" spans="1:8" ht="15.6" x14ac:dyDescent="0.3">
      <c r="A9" s="3" t="s">
        <v>20</v>
      </c>
      <c r="B9" s="7">
        <f>SUM(B7:B8)</f>
        <v>0</v>
      </c>
    </row>
    <row r="10" spans="1:8" ht="15.6" x14ac:dyDescent="0.3">
      <c r="A10" s="6"/>
      <c r="B10" s="9"/>
    </row>
    <row r="11" spans="1:8" ht="15.6" x14ac:dyDescent="0.3">
      <c r="A11" s="3" t="s">
        <v>94</v>
      </c>
      <c r="B11" s="9"/>
    </row>
    <row r="12" spans="1:8" ht="15.6" x14ac:dyDescent="0.3">
      <c r="A12" s="6" t="s">
        <v>9</v>
      </c>
      <c r="B12" s="32">
        <v>0</v>
      </c>
    </row>
    <row r="13" spans="1:8" ht="15.6" x14ac:dyDescent="0.3">
      <c r="A13" s="6"/>
      <c r="B13" s="9"/>
    </row>
    <row r="14" spans="1:8" ht="15.6" x14ac:dyDescent="0.3">
      <c r="A14" s="3" t="s">
        <v>21</v>
      </c>
      <c r="B14" s="7">
        <f>SUM(B12:B13)</f>
        <v>0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54</v>
      </c>
      <c r="B28" s="9"/>
    </row>
    <row r="29" spans="1:2" ht="15.6" x14ac:dyDescent="0.3">
      <c r="A29" s="3" t="s">
        <v>55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56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0</v>
      </c>
    </row>
    <row r="39" spans="1:2" ht="15.6" x14ac:dyDescent="0.3">
      <c r="A39" s="3" t="s">
        <v>59</v>
      </c>
      <c r="B39" s="7">
        <f>SUM(B36:B38)</f>
        <v>0</v>
      </c>
    </row>
    <row r="40" spans="1:2" ht="15.6" x14ac:dyDescent="0.3">
      <c r="A40" s="3"/>
      <c r="B40" s="7"/>
    </row>
    <row r="41" spans="1:2" ht="15.6" x14ac:dyDescent="0.3">
      <c r="A41" s="3" t="s">
        <v>106</v>
      </c>
      <c r="B41" s="9"/>
    </row>
    <row r="42" spans="1:2" ht="15.6" x14ac:dyDescent="0.3">
      <c r="A42" s="3" t="s">
        <v>57</v>
      </c>
      <c r="B42" s="9"/>
    </row>
    <row r="43" spans="1:2" ht="15.6" x14ac:dyDescent="0.3">
      <c r="A43" s="6" t="s">
        <v>64</v>
      </c>
      <c r="B43" s="9"/>
    </row>
    <row r="44" spans="1:2" ht="15.6" x14ac:dyDescent="0.3">
      <c r="A44" s="6" t="s">
        <v>65</v>
      </c>
      <c r="B44" s="9"/>
    </row>
    <row r="45" spans="1:2" ht="15.6" x14ac:dyDescent="0.3">
      <c r="A45" s="6" t="s">
        <v>9</v>
      </c>
      <c r="B45" s="32">
        <v>0</v>
      </c>
    </row>
    <row r="46" spans="1:2" ht="15.6" x14ac:dyDescent="0.3">
      <c r="A46" s="3" t="s">
        <v>107</v>
      </c>
      <c r="B46" s="7">
        <f>SUM(B43:B45)</f>
        <v>0</v>
      </c>
    </row>
    <row r="47" spans="1:2" ht="15.6" x14ac:dyDescent="0.3">
      <c r="A47" s="3"/>
      <c r="B47" s="7"/>
    </row>
    <row r="48" spans="1:2" ht="15.6" x14ac:dyDescent="0.3">
      <c r="A48" s="3" t="s">
        <v>58</v>
      </c>
      <c r="B48" s="9"/>
    </row>
    <row r="49" spans="1:2" ht="15.6" x14ac:dyDescent="0.3">
      <c r="A49" s="6" t="s">
        <v>64</v>
      </c>
      <c r="B49" s="9">
        <v>0</v>
      </c>
    </row>
    <row r="50" spans="1:2" ht="15.6" x14ac:dyDescent="0.3">
      <c r="A50" s="6" t="s">
        <v>65</v>
      </c>
      <c r="B50" s="9">
        <v>0</v>
      </c>
    </row>
    <row r="51" spans="1:2" ht="15.6" x14ac:dyDescent="0.3">
      <c r="A51" s="6" t="s">
        <v>9</v>
      </c>
      <c r="B51" s="32">
        <v>0</v>
      </c>
    </row>
    <row r="52" spans="1:2" ht="15.6" x14ac:dyDescent="0.3">
      <c r="A52" s="3" t="s">
        <v>108</v>
      </c>
      <c r="B52" s="7">
        <f>SUM(B49:B51)</f>
        <v>0</v>
      </c>
    </row>
    <row r="53" spans="1:2" ht="15.6" x14ac:dyDescent="0.3">
      <c r="A53" s="3"/>
      <c r="B53" s="7"/>
    </row>
    <row r="54" spans="1:2" ht="15.6" x14ac:dyDescent="0.3">
      <c r="A54" s="3" t="s">
        <v>19</v>
      </c>
      <c r="B54" s="7">
        <f>B9+B14+B20+B26+B33+B39+B46+B52</f>
        <v>0</v>
      </c>
    </row>
    <row r="55" spans="1:2" ht="15.6" x14ac:dyDescent="0.3">
      <c r="A55" s="3"/>
      <c r="B55" s="7"/>
    </row>
    <row r="56" spans="1:2" ht="15.6" x14ac:dyDescent="0.3">
      <c r="A56" s="3" t="s">
        <v>103</v>
      </c>
      <c r="B56" s="8">
        <f>'נספח 1'!B39</f>
        <v>15222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workbookViewId="0">
      <selection activeCell="B34" sqref="B34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</cols>
  <sheetData>
    <row r="1" spans="1:2" ht="15.6" x14ac:dyDescent="0.25">
      <c r="A1" s="2" t="str">
        <f>'נספח 1'!A1</f>
        <v>מספר אישור:1405</v>
      </c>
      <c r="B1" s="15" t="s">
        <v>66</v>
      </c>
    </row>
    <row r="2" spans="1:2" x14ac:dyDescent="0.25">
      <c r="A2" s="2" t="str">
        <f>'נספח 1'!A2</f>
        <v>שם הקופה תגמולים אגח עיריית תל אביב</v>
      </c>
      <c r="B2" s="16" t="s">
        <v>100</v>
      </c>
    </row>
    <row r="3" spans="1:2" x14ac:dyDescent="0.25">
      <c r="A3" s="17"/>
      <c r="B3" s="18" t="s">
        <v>67</v>
      </c>
    </row>
    <row r="4" spans="1:2" x14ac:dyDescent="0.25">
      <c r="A4" s="19" t="s">
        <v>68</v>
      </c>
      <c r="B4" s="36">
        <f>B5+B6</f>
        <v>4</v>
      </c>
    </row>
    <row r="5" spans="1:2" x14ac:dyDescent="0.25">
      <c r="A5" s="20" t="s">
        <v>69</v>
      </c>
      <c r="B5" s="21"/>
    </row>
    <row r="6" spans="1:2" x14ac:dyDescent="0.25">
      <c r="A6" s="20" t="s">
        <v>70</v>
      </c>
      <c r="B6" s="35">
        <f>'נספח 1'!B8</f>
        <v>4</v>
      </c>
    </row>
    <row r="7" spans="1:2" x14ac:dyDescent="0.25">
      <c r="A7" s="22"/>
      <c r="B7" s="23"/>
    </row>
    <row r="8" spans="1:2" x14ac:dyDescent="0.25">
      <c r="A8" s="22" t="s">
        <v>23</v>
      </c>
      <c r="B8" s="37">
        <f>B9+B10</f>
        <v>0</v>
      </c>
    </row>
    <row r="9" spans="1:2" x14ac:dyDescent="0.25">
      <c r="A9" s="20" t="s">
        <v>69</v>
      </c>
      <c r="B9" s="21"/>
    </row>
    <row r="10" spans="1:2" x14ac:dyDescent="0.25">
      <c r="A10" s="20" t="s">
        <v>70</v>
      </c>
      <c r="B10" s="34">
        <f>'נספח 1'!B12</f>
        <v>0</v>
      </c>
    </row>
    <row r="11" spans="1:2" x14ac:dyDescent="0.25">
      <c r="A11" s="22"/>
      <c r="B11" s="23"/>
    </row>
    <row r="12" spans="1:2" x14ac:dyDescent="0.25">
      <c r="A12" s="22" t="s">
        <v>24</v>
      </c>
      <c r="B12" s="24">
        <f>B13+B14+B15</f>
        <v>0</v>
      </c>
    </row>
    <row r="13" spans="1:2" ht="27.6" x14ac:dyDescent="0.25">
      <c r="A13" s="20" t="s">
        <v>71</v>
      </c>
      <c r="B13" s="21">
        <f>'נספח 1'!B14</f>
        <v>0</v>
      </c>
    </row>
    <row r="14" spans="1:2" x14ac:dyDescent="0.25">
      <c r="A14" s="20" t="s">
        <v>72</v>
      </c>
      <c r="B14" s="21"/>
    </row>
    <row r="15" spans="1:2" x14ac:dyDescent="0.25">
      <c r="A15" s="20" t="s">
        <v>73</v>
      </c>
      <c r="B15" s="21"/>
    </row>
    <row r="16" spans="1:2" x14ac:dyDescent="0.25">
      <c r="A16" s="22"/>
      <c r="B16" s="23"/>
    </row>
    <row r="17" spans="1:2" x14ac:dyDescent="0.25">
      <c r="A17" s="22" t="s">
        <v>25</v>
      </c>
      <c r="B17" s="38">
        <f>SUM(B18:B26)</f>
        <v>0</v>
      </c>
    </row>
    <row r="18" spans="1:2" x14ac:dyDescent="0.25">
      <c r="A18" s="20" t="s">
        <v>74</v>
      </c>
      <c r="B18" s="34">
        <f>'נספח 3'!B9</f>
        <v>0</v>
      </c>
    </row>
    <row r="19" spans="1:2" x14ac:dyDescent="0.25">
      <c r="A19" s="20" t="s">
        <v>75</v>
      </c>
      <c r="B19" s="34">
        <f>'נספח 1'!B21</f>
        <v>0</v>
      </c>
    </row>
    <row r="20" spans="1:2" x14ac:dyDescent="0.25">
      <c r="A20" s="20" t="s">
        <v>76</v>
      </c>
      <c r="B20" s="21"/>
    </row>
    <row r="21" spans="1:2" x14ac:dyDescent="0.25">
      <c r="A21" s="20" t="s">
        <v>77</v>
      </c>
      <c r="B21" s="21"/>
    </row>
    <row r="22" spans="1:2" x14ac:dyDescent="0.25">
      <c r="A22" s="20" t="s">
        <v>78</v>
      </c>
      <c r="B22" s="35">
        <f>'נספח 1'!B24</f>
        <v>0</v>
      </c>
    </row>
    <row r="23" spans="1:2" x14ac:dyDescent="0.25">
      <c r="A23" s="20" t="s">
        <v>79</v>
      </c>
      <c r="B23" s="35">
        <f>'נספח 1'!B25</f>
        <v>0</v>
      </c>
    </row>
    <row r="24" spans="1:2" x14ac:dyDescent="0.25">
      <c r="A24" s="20" t="s">
        <v>80</v>
      </c>
      <c r="B24" s="34">
        <f>'נספח 1'!B26</f>
        <v>0</v>
      </c>
    </row>
    <row r="25" spans="1:2" x14ac:dyDescent="0.25">
      <c r="A25" s="20" t="s">
        <v>81</v>
      </c>
      <c r="B25" s="35">
        <f>'נספח 1'!B27</f>
        <v>0</v>
      </c>
    </row>
    <row r="26" spans="1:2" x14ac:dyDescent="0.25">
      <c r="A26" s="22"/>
      <c r="B26" s="23"/>
    </row>
    <row r="27" spans="1:2" x14ac:dyDescent="0.25">
      <c r="A27" s="22" t="s">
        <v>26</v>
      </c>
      <c r="B27" s="24">
        <f>B28+B29</f>
        <v>0</v>
      </c>
    </row>
    <row r="28" spans="1:2" x14ac:dyDescent="0.25">
      <c r="A28" s="20" t="s">
        <v>82</v>
      </c>
      <c r="B28" s="21"/>
    </row>
    <row r="29" spans="1:2" x14ac:dyDescent="0.25">
      <c r="A29" s="20" t="s">
        <v>83</v>
      </c>
      <c r="B29" s="21"/>
    </row>
    <row r="30" spans="1:2" x14ac:dyDescent="0.25">
      <c r="A30" s="22"/>
      <c r="B30" s="23"/>
    </row>
    <row r="31" spans="1:2" x14ac:dyDescent="0.25">
      <c r="A31" s="22" t="s">
        <v>84</v>
      </c>
      <c r="B31" s="25"/>
    </row>
    <row r="32" spans="1:2" ht="27.6" x14ac:dyDescent="0.25">
      <c r="A32" s="20" t="s">
        <v>85</v>
      </c>
      <c r="B32" s="39">
        <f>B17</f>
        <v>0</v>
      </c>
    </row>
    <row r="33" spans="1:3" x14ac:dyDescent="0.25">
      <c r="A33" s="20" t="s">
        <v>86</v>
      </c>
      <c r="B33" s="39">
        <f>B32+B8+B4</f>
        <v>4</v>
      </c>
      <c r="C33" t="b">
        <f>B10='נספח 2'!B24</f>
        <v>1</v>
      </c>
    </row>
    <row r="34" spans="1:3" x14ac:dyDescent="0.25">
      <c r="A34" s="22"/>
      <c r="B34" s="23"/>
    </row>
    <row r="35" spans="1:3" x14ac:dyDescent="0.25">
      <c r="A35" s="22" t="s">
        <v>27</v>
      </c>
      <c r="B35" s="26"/>
    </row>
    <row r="36" spans="1:3" ht="27.6" x14ac:dyDescent="0.25">
      <c r="A36" s="27" t="s">
        <v>87</v>
      </c>
      <c r="B36" s="28">
        <f>B32/B39</f>
        <v>0</v>
      </c>
    </row>
    <row r="37" spans="1:3" x14ac:dyDescent="0.25">
      <c r="A37" s="27" t="s">
        <v>98</v>
      </c>
      <c r="B37" s="28">
        <f>B33/((B39+B43)/2)</f>
        <v>2.6277755879647877E-4</v>
      </c>
    </row>
    <row r="38" spans="1:3" x14ac:dyDescent="0.25">
      <c r="A38" s="22"/>
      <c r="B38" s="23"/>
    </row>
    <row r="39" spans="1:3" x14ac:dyDescent="0.25">
      <c r="A39" s="22" t="s">
        <v>28</v>
      </c>
      <c r="B39" s="21">
        <v>18068</v>
      </c>
      <c r="C39">
        <f>B39*1000</f>
        <v>18068000</v>
      </c>
    </row>
    <row r="40" spans="1:3" ht="27.6" x14ac:dyDescent="0.25">
      <c r="A40" s="20" t="s">
        <v>88</v>
      </c>
      <c r="B40" s="29"/>
    </row>
    <row r="41" spans="1:3" ht="27.6" x14ac:dyDescent="0.25">
      <c r="A41" s="20" t="s">
        <v>89</v>
      </c>
      <c r="B41" s="29"/>
    </row>
    <row r="42" spans="1:3" x14ac:dyDescent="0.25">
      <c r="A42" s="30"/>
      <c r="B42" s="29"/>
      <c r="C42" s="44"/>
    </row>
    <row r="43" spans="1:3" ht="18" customHeight="1" x14ac:dyDescent="0.25">
      <c r="A43" s="31" t="s">
        <v>90</v>
      </c>
      <c r="B43" s="29">
        <v>12376</v>
      </c>
      <c r="C43" s="45"/>
    </row>
    <row r="44" spans="1:3" x14ac:dyDescent="0.25">
      <c r="C44" s="44"/>
    </row>
    <row r="45" spans="1:3" x14ac:dyDescent="0.25">
      <c r="B45" s="46">
        <f>(B39+B43)/2</f>
        <v>15222</v>
      </c>
      <c r="C45" s="44"/>
    </row>
    <row r="46" spans="1:3" x14ac:dyDescent="0.25">
      <c r="B46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2022-12-21T13:09:02Z</dcterms:modified>
</cp:coreProperties>
</file>