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oy1\רועי שוטף\תל אביב שוטף\2023\שנתי\הוצאות ישירות\לאתר\"/>
    </mc:Choice>
  </mc:AlternateContent>
  <bookViews>
    <workbookView xWindow="120" yWindow="108" windowWidth="15180" windowHeight="10620"/>
  </bookViews>
  <sheets>
    <sheet name="נספח 1" sheetId="1" r:id="rId1"/>
    <sheet name="נספח 2" sheetId="2" r:id="rId2"/>
    <sheet name="נספח 3" sheetId="3" r:id="rId3"/>
  </sheets>
  <calcPr calcId="162913"/>
</workbook>
</file>

<file path=xl/calcChain.xml><?xml version="1.0" encoding="utf-8"?>
<calcChain xmlns="http://schemas.openxmlformats.org/spreadsheetml/2006/main">
  <c r="B54" i="3" l="1"/>
  <c r="B52" i="3"/>
  <c r="B50" i="3"/>
  <c r="B49" i="3"/>
  <c r="B48" i="3"/>
  <c r="B47" i="3"/>
  <c r="B44" i="3"/>
  <c r="B43" i="3"/>
  <c r="B42" i="3"/>
  <c r="B41" i="3"/>
  <c r="B37" i="3"/>
  <c r="B36" i="3"/>
  <c r="B35" i="3"/>
  <c r="B34" i="3"/>
  <c r="B31" i="3"/>
  <c r="B30" i="3"/>
  <c r="B29" i="3"/>
  <c r="B28" i="3"/>
  <c r="B24" i="3"/>
  <c r="B23" i="3"/>
  <c r="B22" i="3"/>
  <c r="B21" i="3"/>
  <c r="B18" i="3"/>
  <c r="B17" i="3"/>
  <c r="B16" i="3"/>
  <c r="B15" i="3"/>
  <c r="B12" i="3"/>
  <c r="B9" i="3"/>
  <c r="B8" i="3"/>
  <c r="B7" i="3"/>
  <c r="B9" i="2"/>
  <c r="B8" i="2"/>
  <c r="B13" i="2"/>
  <c r="B11" i="2"/>
  <c r="B20" i="2"/>
  <c r="B19" i="2"/>
  <c r="B18" i="2"/>
  <c r="B17" i="2"/>
  <c r="B24" i="2"/>
  <c r="B23" i="2"/>
  <c r="B30" i="2"/>
  <c r="B28" i="2"/>
  <c r="B27" i="2"/>
  <c r="B36" i="2"/>
  <c r="B35" i="2"/>
  <c r="B34" i="2"/>
  <c r="B33" i="2"/>
  <c r="B42" i="2"/>
  <c r="B41" i="2"/>
  <c r="B40" i="2"/>
  <c r="B39" i="2"/>
  <c r="B48" i="2"/>
  <c r="B47" i="2"/>
  <c r="B46" i="2"/>
  <c r="B45" i="2"/>
  <c r="B52" i="2"/>
  <c r="B50" i="2"/>
  <c r="B39" i="1"/>
  <c r="B37" i="1"/>
  <c r="B36" i="1"/>
  <c r="B33" i="1"/>
  <c r="B31" i="1"/>
  <c r="B30" i="1"/>
  <c r="B29" i="1"/>
  <c r="B27" i="1"/>
  <c r="B26" i="1"/>
  <c r="B25" i="1"/>
  <c r="B24" i="1"/>
  <c r="B23" i="1"/>
  <c r="B22" i="1"/>
  <c r="B21" i="1"/>
  <c r="B20" i="1"/>
  <c r="B19" i="1"/>
  <c r="B17" i="1"/>
  <c r="B16" i="1"/>
  <c r="B15" i="1"/>
  <c r="B14" i="1"/>
  <c r="B12" i="1"/>
  <c r="B11" i="1"/>
  <c r="B10" i="1"/>
  <c r="B7" i="1"/>
  <c r="B8" i="1"/>
  <c r="B6" i="1"/>
  <c r="D3" i="2"/>
  <c r="E3" i="2"/>
  <c r="F3" i="2"/>
  <c r="G3" i="2"/>
  <c r="D3" i="3"/>
  <c r="E3" i="3"/>
  <c r="F3" i="3"/>
  <c r="G3" i="3"/>
  <c r="F50" i="3"/>
  <c r="F44" i="3"/>
  <c r="F39" i="3"/>
  <c r="F31" i="3"/>
  <c r="F26" i="3"/>
  <c r="F20" i="3"/>
  <c r="F14" i="3"/>
  <c r="F9" i="3"/>
  <c r="F52" i="3" l="1"/>
  <c r="D2" i="2"/>
  <c r="E2" i="2"/>
  <c r="F2" i="2"/>
  <c r="G2" i="2"/>
  <c r="C2" i="2"/>
  <c r="D2" i="3"/>
  <c r="E2" i="3"/>
  <c r="F2" i="3"/>
  <c r="G2" i="3"/>
  <c r="C2" i="3"/>
  <c r="C21" i="1" l="1"/>
  <c r="C13" i="2" l="1"/>
  <c r="C8" i="1" l="1"/>
  <c r="C27" i="1" l="1"/>
  <c r="C50" i="3" l="1"/>
  <c r="C37" i="3"/>
  <c r="C52" i="2" l="1"/>
  <c r="C54" i="3" l="1"/>
  <c r="C3" i="3"/>
  <c r="A2" i="3"/>
  <c r="A1" i="3"/>
  <c r="C3" i="2"/>
  <c r="A2" i="2"/>
  <c r="A1" i="2"/>
  <c r="C20" i="2"/>
  <c r="C11" i="1" s="1"/>
  <c r="C24" i="2"/>
  <c r="C12" i="1" s="1"/>
  <c r="C9" i="2"/>
  <c r="C7" i="1"/>
  <c r="C31" i="3"/>
  <c r="C26" i="1" s="1"/>
  <c r="C44" i="3"/>
  <c r="C24" i="3"/>
  <c r="C23" i="1" s="1"/>
  <c r="C18" i="3"/>
  <c r="C22" i="1" s="1"/>
  <c r="C9" i="3"/>
  <c r="C48" i="2"/>
  <c r="C31" i="1" s="1"/>
  <c r="C42" i="2"/>
  <c r="C30" i="1"/>
  <c r="C36" i="2"/>
  <c r="C17" i="1" s="1"/>
  <c r="C30" i="2"/>
  <c r="C15" i="1" s="1"/>
  <c r="C29" i="1" l="1"/>
  <c r="C24" i="1"/>
  <c r="C52" i="3"/>
  <c r="C14" i="1"/>
  <c r="C10" i="1"/>
  <c r="C20" i="1"/>
  <c r="C25" i="1"/>
  <c r="C6" i="1"/>
  <c r="C50" i="2"/>
  <c r="C19" i="1" l="1"/>
  <c r="C36" i="1" l="1"/>
  <c r="C33" i="1"/>
  <c r="C37" i="1" l="1"/>
</calcChain>
</file>

<file path=xl/sharedStrings.xml><?xml version="1.0" encoding="utf-8"?>
<sst xmlns="http://schemas.openxmlformats.org/spreadsheetml/2006/main" count="127" uniqueCount="89">
  <si>
    <t>אלפי ש''ח</t>
  </si>
  <si>
    <t>סך הוצאות הנובעות מהשקעה בזכויות במקרקעין</t>
  </si>
  <si>
    <t>סך תשלומים למנהלי תיקים ישראליים</t>
  </si>
  <si>
    <t>סך תשלומים בגין השקעה בקרנות נאמנות ישראליות</t>
  </si>
  <si>
    <t>צדדים קשורים</t>
  </si>
  <si>
    <t>צדדים שאינם קשורים</t>
  </si>
  <si>
    <t>עמלות קסטודיאן</t>
  </si>
  <si>
    <t>קסטודיאן א</t>
  </si>
  <si>
    <t>קסטודיאן ב</t>
  </si>
  <si>
    <t>אחרים</t>
  </si>
  <si>
    <t>הוצאה הנובעת מהשקעה בזכויות במקרקעין</t>
  </si>
  <si>
    <t>גוף/יחיד א</t>
  </si>
  <si>
    <t>גוף/יחיד ב</t>
  </si>
  <si>
    <t>סך הכול עמלות והוצאות</t>
  </si>
  <si>
    <t xml:space="preserve">                     </t>
  </si>
  <si>
    <t>תשלום למנהל תיקים ישראלי</t>
  </si>
  <si>
    <t>תשלום למנהל תיקים זר</t>
  </si>
  <si>
    <t>מנהל קרנות א</t>
  </si>
  <si>
    <t>מנהל קרנות ב</t>
  </si>
  <si>
    <t>תשלום בגין השקעה בתעודות סל</t>
  </si>
  <si>
    <t>סך הכול עמלות ניהול חיצוני</t>
  </si>
  <si>
    <t>סך תשלומים הנובעים מהשקעה בקרנות השקעה בישראל</t>
  </si>
  <si>
    <t>סך תשלומים בגין השקעה בתעודות סל ישראליות</t>
  </si>
  <si>
    <t>סך תשלומים בגין השקעה בתעודות סל זרות</t>
  </si>
  <si>
    <t>סך הוצאות בעד מתן משכנתאות</t>
  </si>
  <si>
    <t>2. סה"כ עמלות קסטודיאן</t>
  </si>
  <si>
    <t>3. סה"כ הוצאות מהשקעות לא סחירות</t>
  </si>
  <si>
    <t>4. סה"כ עמלות ניהול חיצוני</t>
  </si>
  <si>
    <t>5. סה"כ הוצאות אחרות</t>
  </si>
  <si>
    <t>7. שיעור הוצאות ישירות</t>
  </si>
  <si>
    <t>א. סך עמלות ברוקראז לצדדים קשורים</t>
  </si>
  <si>
    <t>ב. סך עמלות ברוקראז לצדדים שאינם קשורים</t>
  </si>
  <si>
    <t>א. סך עמלות קסטודיאן לצדדים קשורים</t>
  </si>
  <si>
    <t>ב. סך עמלות קסטודיאן לצדדים שאינם קשורים</t>
  </si>
  <si>
    <t>ב. סך הוצאות הנובעות ממימון פרויקטים לתשתיות</t>
  </si>
  <si>
    <t>ג. סך הוצאות הנובעות מהשקעה בזכויות במקרקעין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</si>
  <si>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</si>
  <si>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</si>
  <si>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</si>
  <si>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</si>
  <si>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</si>
  <si>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</si>
  <si>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</si>
  <si>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</si>
  <si>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</si>
  <si>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</si>
  <si>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</si>
  <si>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1. סה"כ עמלות קניה ומכירה</t>
  </si>
  <si>
    <t>ברוקראז' - עמלות קניה ומכירה בגין ביצוע עסקאות בניירות ערך סחירים</t>
  </si>
  <si>
    <t>א. סך הוצאות הנובעות מהשקעה בניירות ערך לא סחירים שאינם לצורך מימון פרויקטים לתשתיות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</si>
  <si>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</si>
  <si>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</si>
  <si>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</si>
  <si>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</si>
  <si>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</si>
  <si>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(*) הסכום כולל עמלת ברוקרז חו"ל ועמלת סוכן</t>
  </si>
  <si>
    <t>תשלום הנובע מהשקעה בקרנות השקעה בישראל</t>
  </si>
  <si>
    <t>תשלום בגין השקעה בקרנות נאמנות</t>
  </si>
  <si>
    <t>קרן נאמנות ישראלית</t>
  </si>
  <si>
    <t>קרן חוץ</t>
  </si>
  <si>
    <t>תעודת סל ישראלית</t>
  </si>
  <si>
    <t>תעודת סל זרה</t>
  </si>
  <si>
    <t>סך תשלומים בגין השקעה בקרנות נאמנות חוץ</t>
  </si>
  <si>
    <t>סך עמלות ברוקראז' בגין צדדים קשורים</t>
  </si>
  <si>
    <t>סך עמלות ברוקראז'בגין צדדים שאינם קשורים</t>
  </si>
  <si>
    <t>סך עמלות קסטודיאן בגין צדדים שאינם קשורים</t>
  </si>
  <si>
    <t>סך עמלות קסטודיאן בגין צדדים קשורים</t>
  </si>
  <si>
    <t>מנפיק תעודה א</t>
  </si>
  <si>
    <t>מנפיק תעודה ב</t>
  </si>
  <si>
    <t>נספח 1 - סך התשלומים ששולמו בעד כל סוג של הוצאה ישירה לשנה  המסתיימת ביום:</t>
  </si>
  <si>
    <t xml:space="preserve">נספח 2 - פירוט עמלות והוצאות ל שנה המסתיימת ביום:  </t>
  </si>
  <si>
    <t xml:space="preserve">נספח 3 - פירוט עמלות ניהול חיצוני לשנה המסתיימת ביום: </t>
  </si>
  <si>
    <t>תשלום הנובע מהשקעה בקרנות השקעה וגידור בחו"ל</t>
  </si>
  <si>
    <t>א. שיעור סך ההוצאות הישירות, שההוצאה בגינן מוגבלת לשיעור של 0.25% לפי התקנות (באחוזים) (סיכום סעיפים 3א, 4, 5ב חלקי סך נכסים שנה קודמת)</t>
  </si>
  <si>
    <t>ב. שיעור סך הוצאות ישירות מסך נכסים יתרה ממוצעת (באחוזים) (סעיף 6 חלקי סך נכסים יתרה ממוצעת)</t>
  </si>
  <si>
    <t xml:space="preserve"> סך נכסים לסוף שנה קודמת</t>
  </si>
  <si>
    <t>8. סך נכסים  יתרה ממוצעת</t>
  </si>
  <si>
    <t>שם הקופה תגמולים עד 50 עיריית תל אביב</t>
  </si>
  <si>
    <t>8. סך נכסים יתרה ממוצעת לשנתיים</t>
  </si>
  <si>
    <t>בנק הפועלים</t>
  </si>
  <si>
    <t>הראל</t>
  </si>
  <si>
    <t>קסם</t>
  </si>
  <si>
    <t>מאוחד</t>
  </si>
  <si>
    <t>תגמולים</t>
  </si>
  <si>
    <t>שם הקופה תגמולים מניות עיריית תל אביב</t>
  </si>
  <si>
    <t>שם הקופה תגמולים 60 ומעלה עיריית תל אביב</t>
  </si>
  <si>
    <t>שם הקופה תגמולים אגח עיריית תל אביב</t>
  </si>
  <si>
    <t>אי.בי.אי.</t>
  </si>
  <si>
    <t>שם הקופה תגמולים לגילאי  50 -60 עיריית תל אביב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</si>
</sst>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7" formatCode="0.000%"/>
    <numFmt numFmtId="169" formatCode="0.0000%"/>
    <numFmt numFmtId="170" formatCode="_(* #,##0.000_);_(* \(#,##0.000\);_(* &quot;-&quot;??_);_(@_)"/>
    <numFmt numFmtId="174" formatCode="_(* #,##0.000000_);_(* \(#,##0.000000\);_(* &quot;-&quot;??_);_(@_)"/>
    <numFmt numFmtId="175" formatCode="_(* #,##0.0000_);_(* \(#,##0.0000\);_(* &quot;-&quot;??_);_(@_)"/>
  </numFmts>
  <fonts count="9" x14ac:knownFonts="1">
    <font>
      <sz val="11"/>
      <color theme="1"/>
      <name val="Arial"/>
      <family val="2"/>
      <scheme val="minor"/>
    </font>
    <font>
      <sz val="10"/>
      <color indexed="64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David"/>
      <family val="2"/>
      <charset val="177"/>
    </font>
    <font>
      <b/>
      <sz val="13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David"/>
      <family val="2"/>
      <charset val="177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0" xfId="0" applyAlignment="1"/>
    <xf numFmtId="0" fontId="5" fillId="0" borderId="0" xfId="2" applyFont="1" applyFill="1" applyBorder="1" applyAlignment="1" applyProtection="1">
      <alignment horizontal="right" wrapText="1" readingOrder="2"/>
    </xf>
    <xf numFmtId="0" fontId="5" fillId="0" borderId="0" xfId="2" applyFont="1" applyFill="1" applyBorder="1" applyAlignment="1" applyProtection="1">
      <alignment horizontal="right" wrapText="1" indent="3" readingOrder="2"/>
    </xf>
    <xf numFmtId="0" fontId="6" fillId="0" borderId="0" xfId="0" applyFont="1" applyAlignment="1"/>
    <xf numFmtId="0" fontId="7" fillId="0" borderId="0" xfId="2" applyFont="1" applyFill="1" applyBorder="1" applyAlignment="1" applyProtection="1">
      <alignment horizontal="right" wrapText="1" readingOrder="2"/>
    </xf>
    <xf numFmtId="43" fontId="5" fillId="0" borderId="0" xfId="1" applyFont="1"/>
    <xf numFmtId="165" fontId="5" fillId="0" borderId="0" xfId="1" applyNumberFormat="1" applyFont="1"/>
    <xf numFmtId="43" fontId="7" fillId="0" borderId="0" xfId="1" applyFont="1"/>
    <xf numFmtId="43" fontId="4" fillId="0" borderId="0" xfId="1" applyFont="1"/>
    <xf numFmtId="43" fontId="3" fillId="0" borderId="0" xfId="1" applyFont="1" applyAlignment="1"/>
    <xf numFmtId="43" fontId="5" fillId="0" borderId="0" xfId="1" applyFont="1" applyFill="1" applyBorder="1" applyAlignment="1" applyProtection="1">
      <alignment horizontal="right" wrapText="1" readingOrder="2"/>
    </xf>
    <xf numFmtId="43" fontId="3" fillId="0" borderId="0" xfId="1" applyFont="1"/>
    <xf numFmtId="14" fontId="6" fillId="0" borderId="0" xfId="0" applyNumberFormat="1" applyFont="1" applyAlignment="1"/>
    <xf numFmtId="43" fontId="7" fillId="2" borderId="0" xfId="1" applyFont="1" applyFill="1"/>
    <xf numFmtId="2" fontId="8" fillId="0" borderId="0" xfId="0" applyNumberFormat="1" applyFont="1"/>
    <xf numFmtId="43" fontId="7" fillId="0" borderId="0" xfId="1" applyFont="1" applyFill="1"/>
    <xf numFmtId="14" fontId="6" fillId="2" borderId="0" xfId="0" applyNumberFormat="1" applyFont="1" applyFill="1" applyAlignment="1"/>
    <xf numFmtId="167" fontId="0" fillId="0" borderId="0" xfId="4" applyNumberFormat="1" applyFont="1"/>
    <xf numFmtId="169" fontId="0" fillId="0" borderId="0" xfId="4" applyNumberFormat="1" applyFont="1"/>
    <xf numFmtId="164" fontId="0" fillId="0" borderId="0" xfId="0" applyNumberFormat="1"/>
    <xf numFmtId="170" fontId="5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3">
      <alignment wrapText="1"/>
    </xf>
    <xf numFmtId="174" fontId="5" fillId="0" borderId="0" xfId="1" applyNumberFormat="1" applyFont="1"/>
    <xf numFmtId="43" fontId="0" fillId="0" borderId="0" xfId="1" applyFont="1"/>
    <xf numFmtId="175" fontId="5" fillId="0" borderId="0" xfId="1" applyNumberFormat="1" applyFont="1"/>
    <xf numFmtId="43" fontId="5" fillId="0" borderId="0" xfId="2" applyNumberFormat="1" applyFont="1" applyFill="1" applyBorder="1" applyAlignment="1" applyProtection="1">
      <alignment horizontal="right" wrapText="1" readingOrder="2"/>
    </xf>
  </cellXfs>
  <cellStyles count="5">
    <cellStyle name="Comma" xfId="1" builtinId="3"/>
    <cellStyle name="Normal" xfId="0" builtinId="0"/>
    <cellStyle name="Normal 3" xfId="2"/>
    <cellStyle name="Normal_11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tabSelected="1" workbookViewId="0">
      <selection activeCell="J15" sqref="J15"/>
    </sheetView>
  </sheetViews>
  <sheetFormatPr defaultRowHeight="13.8" x14ac:dyDescent="0.25"/>
  <cols>
    <col min="1" max="1" width="56.09765625" customWidth="1"/>
    <col min="2" max="2" width="18.296875" customWidth="1"/>
    <col min="3" max="3" width="24.19921875" style="1" hidden="1" customWidth="1"/>
    <col min="4" max="4" width="26.296875" hidden="1" customWidth="1"/>
    <col min="5" max="5" width="0" hidden="1" customWidth="1"/>
    <col min="6" max="6" width="15.5" hidden="1" customWidth="1"/>
    <col min="7" max="7" width="13.09765625" hidden="1" customWidth="1"/>
    <col min="8" max="8" width="8.796875" customWidth="1"/>
  </cols>
  <sheetData>
    <row r="1" spans="1:13" x14ac:dyDescent="0.25">
      <c r="A1" s="2" t="s">
        <v>82</v>
      </c>
      <c r="B1" s="2"/>
      <c r="D1" s="2"/>
      <c r="F1" s="23"/>
      <c r="G1" s="24"/>
      <c r="H1" s="24"/>
      <c r="I1" s="24"/>
      <c r="J1" s="24"/>
      <c r="K1" s="2"/>
      <c r="L1" s="2"/>
      <c r="M1" s="2"/>
    </row>
    <row r="2" spans="1:13" x14ac:dyDescent="0.25">
      <c r="A2" s="2" t="s">
        <v>83</v>
      </c>
      <c r="B2" s="2"/>
      <c r="C2" s="2" t="s">
        <v>77</v>
      </c>
      <c r="D2" s="2" t="s">
        <v>88</v>
      </c>
      <c r="E2" s="2" t="s">
        <v>85</v>
      </c>
      <c r="F2" s="2" t="s">
        <v>84</v>
      </c>
      <c r="G2" s="2" t="s">
        <v>86</v>
      </c>
      <c r="K2" s="2"/>
      <c r="L2" s="2"/>
      <c r="M2" s="2"/>
    </row>
    <row r="3" spans="1:13" ht="16.8" x14ac:dyDescent="0.3">
      <c r="A3" s="5" t="s">
        <v>69</v>
      </c>
      <c r="B3" s="5"/>
      <c r="C3" s="18">
        <v>45291</v>
      </c>
      <c r="D3" s="18">
        <v>45291</v>
      </c>
      <c r="E3" s="18">
        <v>45291</v>
      </c>
      <c r="F3" s="18">
        <v>45291</v>
      </c>
      <c r="G3" s="18">
        <v>45291</v>
      </c>
      <c r="H3" s="2"/>
      <c r="K3" s="2"/>
      <c r="L3" s="2"/>
      <c r="M3" s="2"/>
    </row>
    <row r="4" spans="1:13" ht="15.6" x14ac:dyDescent="0.3">
      <c r="C4" s="3" t="s">
        <v>0</v>
      </c>
      <c r="D4" s="3" t="s">
        <v>0</v>
      </c>
      <c r="E4" s="3" t="s">
        <v>0</v>
      </c>
      <c r="F4" s="3" t="s">
        <v>0</v>
      </c>
      <c r="G4" s="12" t="s">
        <v>0</v>
      </c>
    </row>
    <row r="5" spans="1:13" x14ac:dyDescent="0.25">
      <c r="F5" s="1"/>
      <c r="G5" s="27"/>
    </row>
    <row r="6" spans="1:13" ht="15.6" x14ac:dyDescent="0.3">
      <c r="A6" s="3" t="s">
        <v>47</v>
      </c>
      <c r="B6" s="29">
        <f>SUM(C6:G6)</f>
        <v>269.05519999999996</v>
      </c>
      <c r="C6" s="7">
        <f>SUM(C7:C8)</f>
        <v>13.76553</v>
      </c>
      <c r="D6" s="7">
        <v>234.7</v>
      </c>
      <c r="E6" s="7">
        <v>8.9796700000000005</v>
      </c>
      <c r="F6" s="7">
        <v>8.9</v>
      </c>
      <c r="G6" s="27">
        <v>2.71</v>
      </c>
    </row>
    <row r="7" spans="1:13" ht="15.6" x14ac:dyDescent="0.3">
      <c r="A7" s="4" t="s">
        <v>30</v>
      </c>
      <c r="B7" s="29">
        <f t="shared" ref="B7:B33" si="0">SUM(C7:G7)</f>
        <v>0</v>
      </c>
      <c r="C7" s="7">
        <f>'נספח 2'!C9</f>
        <v>0</v>
      </c>
      <c r="D7" s="7">
        <v>0</v>
      </c>
      <c r="E7" s="7">
        <v>0</v>
      </c>
      <c r="F7" s="7">
        <v>0</v>
      </c>
      <c r="G7" s="27">
        <v>0</v>
      </c>
    </row>
    <row r="8" spans="1:13" ht="15.6" x14ac:dyDescent="0.3">
      <c r="A8" s="4" t="s">
        <v>31</v>
      </c>
      <c r="B8" s="29">
        <f t="shared" si="0"/>
        <v>269.05519999999996</v>
      </c>
      <c r="C8" s="7">
        <f>'נספח 2'!C11</f>
        <v>13.76553</v>
      </c>
      <c r="D8" s="7">
        <v>234.7</v>
      </c>
      <c r="E8" s="7">
        <v>8.9796700000000005</v>
      </c>
      <c r="F8" s="7">
        <v>8.9</v>
      </c>
      <c r="G8" s="27">
        <v>2.71</v>
      </c>
    </row>
    <row r="9" spans="1:13" ht="15.6" x14ac:dyDescent="0.3">
      <c r="A9" s="3"/>
      <c r="B9" s="3"/>
      <c r="C9" s="7"/>
      <c r="D9" s="7"/>
      <c r="E9" s="7"/>
      <c r="F9" s="7"/>
      <c r="G9" s="27"/>
    </row>
    <row r="10" spans="1:13" ht="15.6" x14ac:dyDescent="0.3">
      <c r="A10" s="3" t="s">
        <v>25</v>
      </c>
      <c r="B10" s="29">
        <f t="shared" si="0"/>
        <v>24.21</v>
      </c>
      <c r="C10" s="7">
        <f>SUM(C11:C12)</f>
        <v>0.84</v>
      </c>
      <c r="D10" s="7">
        <v>21.94</v>
      </c>
      <c r="E10" s="7">
        <v>0.93</v>
      </c>
      <c r="F10" s="7">
        <v>0.24</v>
      </c>
      <c r="G10" s="27">
        <v>0.26</v>
      </c>
    </row>
    <row r="11" spans="1:13" ht="15.6" x14ac:dyDescent="0.3">
      <c r="A11" s="4" t="s">
        <v>32</v>
      </c>
      <c r="B11" s="29">
        <f t="shared" si="0"/>
        <v>0</v>
      </c>
      <c r="C11" s="7">
        <f>'נספח 2'!C20</f>
        <v>0</v>
      </c>
      <c r="D11" s="7">
        <v>0</v>
      </c>
      <c r="E11" s="7"/>
      <c r="F11" s="7">
        <v>0</v>
      </c>
      <c r="G11" s="27">
        <v>0</v>
      </c>
    </row>
    <row r="12" spans="1:13" ht="15.6" x14ac:dyDescent="0.3">
      <c r="A12" s="4" t="s">
        <v>33</v>
      </c>
      <c r="B12" s="29">
        <f t="shared" si="0"/>
        <v>24.21</v>
      </c>
      <c r="C12" s="7">
        <f>'נספח 2'!C24</f>
        <v>0.84</v>
      </c>
      <c r="D12" s="7">
        <v>21.94</v>
      </c>
      <c r="E12" s="7">
        <v>0.93</v>
      </c>
      <c r="F12" s="7">
        <v>0.24</v>
      </c>
      <c r="G12" s="27">
        <v>0.26</v>
      </c>
    </row>
    <row r="13" spans="1:13" ht="15.6" x14ac:dyDescent="0.3">
      <c r="A13" s="3"/>
      <c r="B13" s="3"/>
      <c r="C13" s="7"/>
      <c r="D13" s="7"/>
      <c r="E13" s="7"/>
      <c r="F13" s="7"/>
      <c r="G13" s="27"/>
    </row>
    <row r="14" spans="1:13" ht="15.6" x14ac:dyDescent="0.3">
      <c r="A14" s="3" t="s">
        <v>26</v>
      </c>
      <c r="B14" s="29">
        <f t="shared" si="0"/>
        <v>28.47475</v>
      </c>
      <c r="C14" s="7">
        <f>SUM(C15:C17)</f>
        <v>0</v>
      </c>
      <c r="D14" s="7">
        <v>28.47475</v>
      </c>
      <c r="E14" s="7">
        <v>0</v>
      </c>
      <c r="F14" s="7">
        <v>0</v>
      </c>
      <c r="G14" s="27">
        <v>0</v>
      </c>
    </row>
    <row r="15" spans="1:13" ht="31.2" x14ac:dyDescent="0.3">
      <c r="A15" s="4" t="s">
        <v>49</v>
      </c>
      <c r="B15" s="29">
        <f t="shared" si="0"/>
        <v>28.47475</v>
      </c>
      <c r="C15" s="7">
        <f>'נספח 2'!C30</f>
        <v>0</v>
      </c>
      <c r="D15" s="7">
        <v>28.47475</v>
      </c>
      <c r="E15" s="7">
        <v>0</v>
      </c>
      <c r="F15" s="7">
        <v>0</v>
      </c>
      <c r="G15" s="27">
        <v>0</v>
      </c>
    </row>
    <row r="16" spans="1:13" ht="15.6" x14ac:dyDescent="0.3">
      <c r="A16" s="4" t="s">
        <v>34</v>
      </c>
      <c r="B16" s="29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27">
        <v>0</v>
      </c>
    </row>
    <row r="17" spans="1:8" ht="15.6" x14ac:dyDescent="0.3">
      <c r="A17" s="4" t="s">
        <v>35</v>
      </c>
      <c r="B17" s="29">
        <f t="shared" si="0"/>
        <v>0</v>
      </c>
      <c r="C17" s="7">
        <f>'נספח 2'!C36</f>
        <v>0</v>
      </c>
      <c r="D17" s="7">
        <v>0</v>
      </c>
      <c r="E17" s="7">
        <v>0</v>
      </c>
      <c r="F17" s="7">
        <v>0</v>
      </c>
      <c r="G17" s="27">
        <v>0</v>
      </c>
    </row>
    <row r="18" spans="1:8" ht="15.6" x14ac:dyDescent="0.3">
      <c r="A18" s="3"/>
      <c r="B18" s="3"/>
      <c r="C18" s="7"/>
      <c r="D18" s="7"/>
      <c r="E18" s="7"/>
      <c r="F18" s="7"/>
      <c r="G18" s="27"/>
    </row>
    <row r="19" spans="1:8" ht="15.6" x14ac:dyDescent="0.3">
      <c r="A19" s="3" t="s">
        <v>27</v>
      </c>
      <c r="B19" s="29">
        <f t="shared" si="0"/>
        <v>2267.287315572547</v>
      </c>
      <c r="C19" s="7">
        <f>SUM(C20:C27)</f>
        <v>2.4811700000000001</v>
      </c>
      <c r="D19" s="7">
        <v>2262.6863754676338</v>
      </c>
      <c r="E19" s="7">
        <v>1.6097701049127948</v>
      </c>
      <c r="F19" s="7">
        <v>0.51</v>
      </c>
      <c r="G19" s="27">
        <v>0</v>
      </c>
    </row>
    <row r="20" spans="1:8" ht="15.6" x14ac:dyDescent="0.3">
      <c r="A20" s="4" t="s">
        <v>36</v>
      </c>
      <c r="B20" s="29">
        <f t="shared" si="0"/>
        <v>447.42695466666663</v>
      </c>
      <c r="C20" s="7">
        <f>'נספח 3'!C9</f>
        <v>0</v>
      </c>
      <c r="D20" s="7">
        <v>447.42695466666663</v>
      </c>
      <c r="E20" s="7">
        <v>0</v>
      </c>
      <c r="F20" s="7">
        <v>0</v>
      </c>
      <c r="G20" s="27">
        <v>0</v>
      </c>
    </row>
    <row r="21" spans="1:8" ht="15.6" x14ac:dyDescent="0.3">
      <c r="A21" s="4" t="s">
        <v>37</v>
      </c>
      <c r="B21" s="29">
        <f t="shared" si="0"/>
        <v>1780.6003609058801</v>
      </c>
      <c r="C21" s="7">
        <f>'נספח 3'!C12</f>
        <v>0.55116999999999994</v>
      </c>
      <c r="D21" s="7">
        <v>1779.2194208009673</v>
      </c>
      <c r="E21" s="7">
        <v>0.82977010491279479</v>
      </c>
      <c r="F21" s="7">
        <v>0</v>
      </c>
      <c r="G21" s="27">
        <v>0</v>
      </c>
    </row>
    <row r="22" spans="1:8" ht="15.6" x14ac:dyDescent="0.3">
      <c r="A22" s="4" t="s">
        <v>38</v>
      </c>
      <c r="B22" s="29">
        <f t="shared" si="0"/>
        <v>0</v>
      </c>
      <c r="C22" s="7">
        <f>'נספח 3'!C18</f>
        <v>0</v>
      </c>
      <c r="D22" s="7">
        <v>0</v>
      </c>
      <c r="E22" s="7">
        <v>0</v>
      </c>
      <c r="F22" s="7">
        <v>0</v>
      </c>
      <c r="G22" s="27">
        <v>0</v>
      </c>
    </row>
    <row r="23" spans="1:8" ht="15.6" x14ac:dyDescent="0.3">
      <c r="A23" s="4" t="s">
        <v>39</v>
      </c>
      <c r="B23" s="29">
        <f t="shared" si="0"/>
        <v>0</v>
      </c>
      <c r="C23" s="7">
        <f>'נספח 3'!C24</f>
        <v>0</v>
      </c>
      <c r="D23" s="7">
        <v>0</v>
      </c>
      <c r="E23" s="7">
        <v>0</v>
      </c>
      <c r="F23" s="7">
        <v>0</v>
      </c>
      <c r="G23" s="27">
        <v>0</v>
      </c>
    </row>
    <row r="24" spans="1:8" ht="15.6" x14ac:dyDescent="0.3">
      <c r="A24" s="4" t="s">
        <v>40</v>
      </c>
      <c r="B24" s="29">
        <f t="shared" si="0"/>
        <v>0.81</v>
      </c>
      <c r="C24" s="7">
        <f>'נספח 3'!C44</f>
        <v>0.15</v>
      </c>
      <c r="D24" s="7">
        <v>0.57999999999999996</v>
      </c>
      <c r="E24" s="7">
        <v>0.03</v>
      </c>
      <c r="F24" s="7">
        <v>0.05</v>
      </c>
      <c r="G24" s="27">
        <v>0</v>
      </c>
      <c r="H24" s="25"/>
    </row>
    <row r="25" spans="1:8" ht="15.6" x14ac:dyDescent="0.3">
      <c r="A25" s="4" t="s">
        <v>41</v>
      </c>
      <c r="B25" s="29">
        <f t="shared" si="0"/>
        <v>3.37</v>
      </c>
      <c r="C25" s="7">
        <f>'נספח 3'!C50</f>
        <v>1.78</v>
      </c>
      <c r="D25" s="7">
        <v>0.4</v>
      </c>
      <c r="E25" s="7">
        <v>0.75</v>
      </c>
      <c r="F25" s="7">
        <v>0.44</v>
      </c>
      <c r="G25" s="27">
        <v>0</v>
      </c>
    </row>
    <row r="26" spans="1:8" ht="15.6" x14ac:dyDescent="0.3">
      <c r="A26" s="4" t="s">
        <v>42</v>
      </c>
      <c r="B26" s="29">
        <f t="shared" si="0"/>
        <v>35.080000000000005</v>
      </c>
      <c r="C26" s="7">
        <f>'נספח 3'!C31</f>
        <v>0</v>
      </c>
      <c r="D26" s="7">
        <v>35.06</v>
      </c>
      <c r="E26" s="7">
        <v>0</v>
      </c>
      <c r="F26" s="7">
        <v>0.02</v>
      </c>
      <c r="G26" s="27">
        <v>0</v>
      </c>
    </row>
    <row r="27" spans="1:8" ht="15.6" x14ac:dyDescent="0.3">
      <c r="A27" s="4" t="s">
        <v>43</v>
      </c>
      <c r="B27" s="29">
        <f t="shared" si="0"/>
        <v>0</v>
      </c>
      <c r="C27" s="7">
        <f>'נספח 3'!C36</f>
        <v>0</v>
      </c>
      <c r="D27" s="7">
        <v>0</v>
      </c>
      <c r="E27" s="7">
        <v>0</v>
      </c>
      <c r="F27" s="7">
        <v>0</v>
      </c>
      <c r="G27" s="27">
        <v>0</v>
      </c>
    </row>
    <row r="28" spans="1:8" ht="15.6" x14ac:dyDescent="0.3">
      <c r="A28" s="3"/>
      <c r="B28" s="3"/>
      <c r="C28" s="7"/>
      <c r="D28" s="7"/>
      <c r="E28" s="7"/>
      <c r="F28" s="7"/>
      <c r="G28" s="27"/>
    </row>
    <row r="29" spans="1:8" ht="15.6" x14ac:dyDescent="0.3">
      <c r="A29" s="3" t="s">
        <v>28</v>
      </c>
      <c r="B29" s="29">
        <f t="shared" si="0"/>
        <v>0</v>
      </c>
      <c r="C29" s="7">
        <f>SUM(C30:C31)</f>
        <v>0</v>
      </c>
      <c r="D29" s="7">
        <v>0</v>
      </c>
      <c r="E29" s="7">
        <v>0</v>
      </c>
      <c r="F29" s="7">
        <v>0</v>
      </c>
      <c r="G29" s="27">
        <v>0</v>
      </c>
    </row>
    <row r="30" spans="1:8" ht="15.6" x14ac:dyDescent="0.3">
      <c r="A30" s="4" t="s">
        <v>44</v>
      </c>
      <c r="B30" s="29">
        <f t="shared" si="0"/>
        <v>0</v>
      </c>
      <c r="C30" s="7">
        <f>'נספח 2'!C42</f>
        <v>0</v>
      </c>
      <c r="D30" s="7">
        <v>0</v>
      </c>
      <c r="E30" s="7">
        <v>0</v>
      </c>
      <c r="F30" s="7">
        <v>0</v>
      </c>
      <c r="G30" s="27">
        <v>0</v>
      </c>
    </row>
    <row r="31" spans="1:8" ht="15.6" x14ac:dyDescent="0.3">
      <c r="A31" s="4" t="s">
        <v>45</v>
      </c>
      <c r="B31" s="29">
        <f t="shared" si="0"/>
        <v>0</v>
      </c>
      <c r="C31" s="7">
        <f>'נספח 2'!C48</f>
        <v>0</v>
      </c>
      <c r="D31" s="7">
        <v>0</v>
      </c>
      <c r="E31" s="7">
        <v>0</v>
      </c>
      <c r="F31" s="7">
        <v>0</v>
      </c>
      <c r="G31" s="27">
        <v>0</v>
      </c>
    </row>
    <row r="32" spans="1:8" ht="15.6" x14ac:dyDescent="0.3">
      <c r="A32" s="3"/>
      <c r="B32" s="3"/>
      <c r="C32" s="10"/>
      <c r="D32" s="10"/>
      <c r="E32" s="10"/>
      <c r="F32" s="10"/>
      <c r="G32" s="27"/>
      <c r="H32" s="19"/>
    </row>
    <row r="33" spans="1:8" ht="15.6" x14ac:dyDescent="0.3">
      <c r="A33" s="3" t="s">
        <v>46</v>
      </c>
      <c r="B33" s="29">
        <f t="shared" si="0"/>
        <v>2589.0272655725462</v>
      </c>
      <c r="C33" s="7">
        <f>C8+C10+C14+C19+C14</f>
        <v>17.0867</v>
      </c>
      <c r="D33" s="7">
        <v>2547.8011254676335</v>
      </c>
      <c r="E33" s="7">
        <v>11.519440104912794</v>
      </c>
      <c r="F33" s="7">
        <v>9.65</v>
      </c>
      <c r="G33" s="27">
        <v>2.9699999999999998</v>
      </c>
    </row>
    <row r="34" spans="1:8" ht="15.6" x14ac:dyDescent="0.3">
      <c r="A34" s="3"/>
      <c r="B34" s="3"/>
      <c r="C34" s="7"/>
      <c r="D34" s="7"/>
      <c r="E34" s="7"/>
      <c r="F34" s="7"/>
      <c r="G34" s="27"/>
    </row>
    <row r="35" spans="1:8" ht="15.6" x14ac:dyDescent="0.3">
      <c r="A35" s="3" t="s">
        <v>29</v>
      </c>
      <c r="B35" s="3"/>
      <c r="C35" s="7"/>
      <c r="D35" s="7"/>
      <c r="E35" s="7"/>
      <c r="F35" s="7"/>
      <c r="G35" s="27"/>
    </row>
    <row r="36" spans="1:8" ht="46.8" x14ac:dyDescent="0.3">
      <c r="A36" s="4" t="s">
        <v>73</v>
      </c>
      <c r="B36" s="29">
        <f t="shared" ref="B36:B37" si="1">SUM(C36:G36)</f>
        <v>0.25217759939862278</v>
      </c>
      <c r="C36" s="22">
        <f>(C19+C29)/C39*100</f>
        <v>1.0080785999815449E-2</v>
      </c>
      <c r="D36" s="22">
        <v>0.23058477550964343</v>
      </c>
      <c r="E36" s="22">
        <v>5.2341229826396397E-3</v>
      </c>
      <c r="F36" s="7">
        <v>6.2779149065242592E-3</v>
      </c>
      <c r="G36" s="27">
        <v>0</v>
      </c>
    </row>
    <row r="37" spans="1:8" ht="31.2" x14ac:dyDescent="0.3">
      <c r="A37" s="4" t="s">
        <v>74</v>
      </c>
      <c r="B37" s="29">
        <f t="shared" si="1"/>
        <v>0.51127871992485507</v>
      </c>
      <c r="C37" s="22">
        <f>C33/(C39)*100</f>
        <v>6.9421831693534344E-2</v>
      </c>
      <c r="D37" s="28">
        <v>0.25964011492213745</v>
      </c>
      <c r="E37" s="22">
        <v>3.7455140964697646E-2</v>
      </c>
      <c r="F37" s="26">
        <v>0.11878799774109627</v>
      </c>
      <c r="G37" s="27">
        <v>2.5973634603389358E-2</v>
      </c>
    </row>
    <row r="38" spans="1:8" ht="15.6" x14ac:dyDescent="0.3">
      <c r="A38" s="3"/>
      <c r="B38" s="3"/>
      <c r="C38" s="7"/>
      <c r="D38" s="7"/>
      <c r="E38" s="7"/>
      <c r="F38" s="7"/>
      <c r="G38" s="27"/>
    </row>
    <row r="39" spans="1:8" ht="15.6" x14ac:dyDescent="0.3">
      <c r="A39" s="3" t="s">
        <v>76</v>
      </c>
      <c r="B39" s="29">
        <f t="shared" ref="B39" si="2">SUM(C39:G39)</f>
        <v>1056208.3227731225</v>
      </c>
      <c r="C39" s="8">
        <v>24612.862529225633</v>
      </c>
      <c r="D39" s="8">
        <v>981281.77390141902</v>
      </c>
      <c r="E39" s="8">
        <v>30755.297692698954</v>
      </c>
      <c r="F39" s="8">
        <v>8123.7163547723103</v>
      </c>
      <c r="G39" s="27">
        <v>11434.67229500656</v>
      </c>
      <c r="H39" s="20"/>
    </row>
  </sheetData>
  <mergeCells count="1">
    <mergeCell ref="F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rightToLeft="1" zoomScaleNormal="100" workbookViewId="0">
      <selection activeCell="B17" sqref="B17"/>
    </sheetView>
  </sheetViews>
  <sheetFormatPr defaultRowHeight="13.8" x14ac:dyDescent="0.25"/>
  <cols>
    <col min="1" max="1" width="56.69921875" customWidth="1"/>
    <col min="2" max="2" width="27.19921875" customWidth="1"/>
    <col min="3" max="3" width="11.5" style="13" hidden="1" customWidth="1"/>
    <col min="4" max="7" width="0" hidden="1" customWidth="1"/>
  </cols>
  <sheetData>
    <row r="1" spans="1:9" x14ac:dyDescent="0.25">
      <c r="A1" s="2" t="str">
        <f>'נספח 1'!A1</f>
        <v>מאוחד</v>
      </c>
      <c r="B1" s="2"/>
      <c r="C1" s="11"/>
      <c r="D1" s="2"/>
      <c r="E1" s="2"/>
      <c r="F1" s="2"/>
      <c r="G1" s="2"/>
      <c r="H1" s="2"/>
      <c r="I1" s="2"/>
    </row>
    <row r="2" spans="1:9" x14ac:dyDescent="0.25">
      <c r="A2" s="2" t="str">
        <f>'נספח 1'!A2</f>
        <v>תגמולים</v>
      </c>
      <c r="B2" s="2"/>
      <c r="C2" s="11" t="str">
        <f>+'נספח 1'!C2</f>
        <v>שם הקופה תגמולים עד 50 עיריית תל אביב</v>
      </c>
      <c r="D2" s="11" t="str">
        <f>+'נספח 1'!D2</f>
        <v>שם הקופה תגמולים לגילאי  50 -60 עיריית תל אביב</v>
      </c>
      <c r="E2" s="11" t="str">
        <f>+'נספח 1'!E2</f>
        <v>שם הקופה תגמולים 60 ומעלה עיריית תל אביב</v>
      </c>
      <c r="F2" s="11" t="str">
        <f>+'נספח 1'!F2</f>
        <v>שם הקופה תגמולים מניות עיריית תל אביב</v>
      </c>
      <c r="G2" s="11" t="str">
        <f>+'נספח 1'!G2</f>
        <v>שם הקופה תגמולים אגח עיריית תל אביב</v>
      </c>
      <c r="H2" s="2"/>
      <c r="I2" s="2"/>
    </row>
    <row r="3" spans="1:9" ht="16.8" x14ac:dyDescent="0.3">
      <c r="A3" s="5" t="s">
        <v>70</v>
      </c>
      <c r="B3" s="5"/>
      <c r="C3" s="14">
        <f>'נספח 1'!C3</f>
        <v>45291</v>
      </c>
      <c r="D3" s="14">
        <f>'נספח 1'!D3</f>
        <v>45291</v>
      </c>
      <c r="E3" s="14">
        <f>'נספח 1'!E3</f>
        <v>45291</v>
      </c>
      <c r="F3" s="14">
        <f>'נספח 1'!F3</f>
        <v>45291</v>
      </c>
      <c r="G3" s="14">
        <f>'נספח 1'!G3</f>
        <v>45291</v>
      </c>
      <c r="H3" s="2"/>
      <c r="I3" s="2"/>
    </row>
    <row r="4" spans="1:9" ht="31.2" x14ac:dyDescent="0.3">
      <c r="C4" s="12" t="s">
        <v>0</v>
      </c>
      <c r="D4" s="12" t="s">
        <v>0</v>
      </c>
      <c r="E4" s="12" t="s">
        <v>0</v>
      </c>
      <c r="F4" s="12" t="s">
        <v>0</v>
      </c>
      <c r="G4" s="12" t="s">
        <v>0</v>
      </c>
    </row>
    <row r="5" spans="1:9" ht="15.6" x14ac:dyDescent="0.3">
      <c r="C5" s="12"/>
    </row>
    <row r="6" spans="1:9" ht="15.6" x14ac:dyDescent="0.3">
      <c r="A6" s="3" t="s">
        <v>48</v>
      </c>
      <c r="B6" s="3"/>
    </row>
    <row r="7" spans="1:9" ht="15.6" x14ac:dyDescent="0.3">
      <c r="A7" s="3" t="s">
        <v>4</v>
      </c>
      <c r="B7" s="3"/>
      <c r="C7" s="7"/>
    </row>
    <row r="8" spans="1:9" ht="15.6" x14ac:dyDescent="0.3">
      <c r="A8" s="6"/>
      <c r="B8" s="29">
        <f t="shared" ref="B8:B9" si="0">SUM(C8:G8)</f>
        <v>0</v>
      </c>
      <c r="C8" s="9">
        <v>0</v>
      </c>
      <c r="E8">
        <v>0</v>
      </c>
      <c r="F8">
        <v>0</v>
      </c>
    </row>
    <row r="9" spans="1:9" ht="15.6" x14ac:dyDescent="0.3">
      <c r="A9" s="3" t="s">
        <v>63</v>
      </c>
      <c r="B9" s="29">
        <f t="shared" si="0"/>
        <v>0</v>
      </c>
      <c r="C9" s="7">
        <f>SUM(C8)</f>
        <v>0</v>
      </c>
      <c r="E9">
        <v>0</v>
      </c>
      <c r="F9">
        <v>0</v>
      </c>
    </row>
    <row r="10" spans="1:9" ht="15.6" x14ac:dyDescent="0.3">
      <c r="A10" s="3"/>
      <c r="B10" s="3"/>
      <c r="C10" s="9"/>
    </row>
    <row r="11" spans="1:9" ht="15.6" x14ac:dyDescent="0.3">
      <c r="A11" s="3" t="s">
        <v>5</v>
      </c>
      <c r="B11" s="29">
        <f t="shared" ref="B11" si="1">SUM(C11:G11)</f>
        <v>269.05519999999996</v>
      </c>
      <c r="C11" s="9">
        <v>13.76553</v>
      </c>
      <c r="D11" s="9">
        <v>234.7</v>
      </c>
      <c r="E11">
        <v>8.9796700000000005</v>
      </c>
      <c r="F11">
        <v>8.9</v>
      </c>
      <c r="G11">
        <v>2.71</v>
      </c>
    </row>
    <row r="12" spans="1:9" ht="15.6" x14ac:dyDescent="0.3">
      <c r="A12" s="6"/>
      <c r="B12" s="6"/>
      <c r="C12" s="16"/>
      <c r="D12" s="16"/>
    </row>
    <row r="13" spans="1:9" ht="15.6" x14ac:dyDescent="0.3">
      <c r="A13" s="3" t="s">
        <v>64</v>
      </c>
      <c r="B13" s="29">
        <f t="shared" ref="B13" si="2">SUM(C13:G13)</f>
        <v>269.05519999999996</v>
      </c>
      <c r="C13" s="7">
        <f>C11</f>
        <v>13.76553</v>
      </c>
      <c r="D13" s="7">
        <v>234.7</v>
      </c>
      <c r="E13">
        <v>8.9796700000000005</v>
      </c>
      <c r="F13">
        <v>8.9</v>
      </c>
      <c r="G13">
        <v>2.71</v>
      </c>
    </row>
    <row r="14" spans="1:9" ht="15.6" x14ac:dyDescent="0.3">
      <c r="A14" s="3"/>
      <c r="B14" s="3"/>
      <c r="C14" s="7"/>
      <c r="D14" s="7"/>
    </row>
    <row r="15" spans="1:9" ht="15.6" x14ac:dyDescent="0.3">
      <c r="A15" s="3" t="s">
        <v>6</v>
      </c>
      <c r="B15" s="3"/>
      <c r="C15" s="7"/>
      <c r="D15" s="7"/>
    </row>
    <row r="16" spans="1:9" ht="15.6" x14ac:dyDescent="0.3">
      <c r="A16" s="3" t="s">
        <v>4</v>
      </c>
      <c r="B16" s="3"/>
      <c r="C16" s="7"/>
      <c r="D16" s="7"/>
    </row>
    <row r="17" spans="1:7" ht="15.6" x14ac:dyDescent="0.3">
      <c r="A17" s="6" t="s">
        <v>7</v>
      </c>
      <c r="B17" s="29">
        <f t="shared" ref="B17:B20" si="3">SUM(C17:G17)</f>
        <v>0.93</v>
      </c>
      <c r="C17" s="9">
        <v>0</v>
      </c>
      <c r="D17" s="9">
        <v>0</v>
      </c>
      <c r="E17">
        <v>0.93</v>
      </c>
      <c r="F17">
        <v>0</v>
      </c>
    </row>
    <row r="18" spans="1:7" ht="15.6" x14ac:dyDescent="0.3">
      <c r="A18" s="6" t="s">
        <v>8</v>
      </c>
      <c r="B18" s="29">
        <f t="shared" si="3"/>
        <v>0</v>
      </c>
      <c r="C18" s="9">
        <v>0</v>
      </c>
      <c r="D18" s="9">
        <v>0</v>
      </c>
      <c r="E18">
        <v>0</v>
      </c>
      <c r="F18">
        <v>0</v>
      </c>
    </row>
    <row r="19" spans="1:7" ht="15.6" x14ac:dyDescent="0.3">
      <c r="A19" s="6" t="s">
        <v>9</v>
      </c>
      <c r="B19" s="29">
        <f t="shared" si="3"/>
        <v>0</v>
      </c>
      <c r="C19" s="17">
        <v>0</v>
      </c>
      <c r="D19" s="17">
        <v>0</v>
      </c>
      <c r="E19">
        <v>0</v>
      </c>
      <c r="F19">
        <v>0</v>
      </c>
    </row>
    <row r="20" spans="1:7" ht="15.6" x14ac:dyDescent="0.3">
      <c r="A20" s="3" t="s">
        <v>66</v>
      </c>
      <c r="B20" s="29">
        <f t="shared" si="3"/>
        <v>0.93</v>
      </c>
      <c r="C20" s="7">
        <f>SUM(C17:C19)</f>
        <v>0</v>
      </c>
      <c r="D20" s="7">
        <v>0</v>
      </c>
      <c r="E20">
        <v>0.93</v>
      </c>
      <c r="F20">
        <v>0</v>
      </c>
    </row>
    <row r="21" spans="1:7" ht="15.6" x14ac:dyDescent="0.3">
      <c r="C21" s="7"/>
      <c r="D21" s="7"/>
    </row>
    <row r="22" spans="1:7" ht="15.6" x14ac:dyDescent="0.3">
      <c r="A22" s="3" t="s">
        <v>5</v>
      </c>
      <c r="B22" s="3"/>
      <c r="C22" s="7"/>
      <c r="D22" s="7"/>
    </row>
    <row r="23" spans="1:7" ht="15.6" x14ac:dyDescent="0.3">
      <c r="A23" s="6" t="s">
        <v>79</v>
      </c>
      <c r="B23" s="29">
        <f t="shared" ref="B23:B24" si="4">SUM(C23:G23)</f>
        <v>23.28</v>
      </c>
      <c r="C23" s="17">
        <v>0.84</v>
      </c>
      <c r="D23" s="17">
        <v>21.94</v>
      </c>
      <c r="E23" s="21"/>
      <c r="F23">
        <v>0.24</v>
      </c>
      <c r="G23">
        <v>0.26</v>
      </c>
    </row>
    <row r="24" spans="1:7" ht="15.6" x14ac:dyDescent="0.3">
      <c r="A24" s="3" t="s">
        <v>65</v>
      </c>
      <c r="B24" s="29">
        <f t="shared" si="4"/>
        <v>23.28</v>
      </c>
      <c r="C24" s="7">
        <f>SUM(C23)</f>
        <v>0.84</v>
      </c>
      <c r="D24" s="7">
        <v>21.94</v>
      </c>
      <c r="E24">
        <v>0</v>
      </c>
      <c r="F24">
        <v>0.24</v>
      </c>
      <c r="G24">
        <v>0.26</v>
      </c>
    </row>
    <row r="25" spans="1:7" ht="15.6" x14ac:dyDescent="0.3">
      <c r="A25" s="3"/>
      <c r="B25" s="3"/>
      <c r="C25" s="7"/>
      <c r="D25" s="7"/>
    </row>
    <row r="26" spans="1:7" ht="15.6" x14ac:dyDescent="0.3">
      <c r="A26" s="3" t="s">
        <v>50</v>
      </c>
      <c r="B26" s="3"/>
      <c r="C26" s="7"/>
      <c r="D26" s="7"/>
    </row>
    <row r="27" spans="1:7" ht="15.6" x14ac:dyDescent="0.3">
      <c r="A27" s="6" t="s">
        <v>11</v>
      </c>
      <c r="B27" s="29">
        <f t="shared" ref="B27:B28" si="5">SUM(C27:G27)</f>
        <v>28.47475</v>
      </c>
      <c r="C27" s="9">
        <v>0</v>
      </c>
      <c r="D27" s="9">
        <v>28.47475</v>
      </c>
      <c r="E27">
        <v>0</v>
      </c>
      <c r="F27">
        <v>0</v>
      </c>
    </row>
    <row r="28" spans="1:7" ht="15.6" x14ac:dyDescent="0.3">
      <c r="A28" s="6" t="s">
        <v>12</v>
      </c>
      <c r="B28" s="29">
        <f t="shared" si="5"/>
        <v>0</v>
      </c>
      <c r="C28" s="9">
        <v>0</v>
      </c>
      <c r="D28" s="9">
        <v>0</v>
      </c>
      <c r="E28">
        <v>0</v>
      </c>
      <c r="F28">
        <v>0</v>
      </c>
    </row>
    <row r="29" spans="1:7" ht="15.6" x14ac:dyDescent="0.3">
      <c r="A29" s="6" t="s">
        <v>9</v>
      </c>
      <c r="B29" s="6"/>
      <c r="C29" s="9"/>
      <c r="D29" s="9"/>
    </row>
    <row r="30" spans="1:7" ht="15.6" x14ac:dyDescent="0.3">
      <c r="A30" s="3" t="s">
        <v>51</v>
      </c>
      <c r="B30" s="29">
        <f t="shared" ref="B30" si="6">SUM(C30:G30)</f>
        <v>28.47475</v>
      </c>
      <c r="C30" s="7">
        <f>SUM(C27:C29)</f>
        <v>0</v>
      </c>
      <c r="D30" s="7">
        <v>28.47475</v>
      </c>
      <c r="E30">
        <v>0</v>
      </c>
      <c r="F30">
        <v>0</v>
      </c>
    </row>
    <row r="31" spans="1:7" ht="15.6" x14ac:dyDescent="0.3">
      <c r="A31" s="3"/>
      <c r="B31" s="3"/>
      <c r="C31" s="7"/>
    </row>
    <row r="32" spans="1:7" ht="15.6" x14ac:dyDescent="0.3">
      <c r="A32" s="3" t="s">
        <v>10</v>
      </c>
      <c r="B32" s="3"/>
      <c r="C32" s="7"/>
    </row>
    <row r="33" spans="1:6" ht="15.6" x14ac:dyDescent="0.3">
      <c r="A33" s="6" t="s">
        <v>11</v>
      </c>
      <c r="B33" s="29">
        <f t="shared" ref="B33:B36" si="7">SUM(C33:G33)</f>
        <v>0</v>
      </c>
      <c r="C33" s="9">
        <v>0</v>
      </c>
      <c r="E33">
        <v>0</v>
      </c>
      <c r="F33">
        <v>0</v>
      </c>
    </row>
    <row r="34" spans="1:6" ht="15.6" x14ac:dyDescent="0.3">
      <c r="A34" s="6" t="s">
        <v>12</v>
      </c>
      <c r="B34" s="29">
        <f t="shared" si="7"/>
        <v>0</v>
      </c>
      <c r="C34" s="9">
        <v>0</v>
      </c>
      <c r="E34">
        <v>0</v>
      </c>
      <c r="F34">
        <v>0</v>
      </c>
    </row>
    <row r="35" spans="1:6" ht="15.6" x14ac:dyDescent="0.3">
      <c r="A35" s="6" t="s">
        <v>9</v>
      </c>
      <c r="B35" s="29">
        <f t="shared" si="7"/>
        <v>0</v>
      </c>
      <c r="C35" s="9">
        <v>0</v>
      </c>
      <c r="E35">
        <v>0</v>
      </c>
      <c r="F35">
        <v>0</v>
      </c>
    </row>
    <row r="36" spans="1:6" ht="15.6" x14ac:dyDescent="0.3">
      <c r="A36" s="3" t="s">
        <v>1</v>
      </c>
      <c r="B36" s="29">
        <f t="shared" si="7"/>
        <v>0</v>
      </c>
      <c r="C36" s="7">
        <f>SUM(C33:C35)</f>
        <v>0</v>
      </c>
      <c r="E36">
        <v>0</v>
      </c>
      <c r="F36">
        <v>0</v>
      </c>
    </row>
    <row r="37" spans="1:6" ht="15.6" x14ac:dyDescent="0.3">
      <c r="A37" s="3"/>
      <c r="B37" s="3"/>
      <c r="C37" s="7"/>
    </row>
    <row r="38" spans="1:6" ht="15.6" x14ac:dyDescent="0.3">
      <c r="A38" s="3" t="s">
        <v>52</v>
      </c>
      <c r="B38" s="3"/>
      <c r="C38" s="7"/>
    </row>
    <row r="39" spans="1:6" ht="15.6" x14ac:dyDescent="0.3">
      <c r="A39" s="6" t="s">
        <v>11</v>
      </c>
      <c r="B39" s="29">
        <f t="shared" ref="B39:B42" si="8">SUM(C39:G39)</f>
        <v>0</v>
      </c>
      <c r="C39" s="9">
        <v>0</v>
      </c>
      <c r="E39">
        <v>0</v>
      </c>
      <c r="F39">
        <v>0</v>
      </c>
    </row>
    <row r="40" spans="1:6" ht="15.6" x14ac:dyDescent="0.3">
      <c r="A40" s="6" t="s">
        <v>12</v>
      </c>
      <c r="B40" s="29">
        <f t="shared" si="8"/>
        <v>0</v>
      </c>
      <c r="C40" s="9">
        <v>0</v>
      </c>
      <c r="E40">
        <v>0</v>
      </c>
      <c r="F40">
        <v>0</v>
      </c>
    </row>
    <row r="41" spans="1:6" ht="15.6" x14ac:dyDescent="0.3">
      <c r="A41" s="6" t="s">
        <v>9</v>
      </c>
      <c r="B41" s="29">
        <f t="shared" si="8"/>
        <v>0</v>
      </c>
      <c r="C41" s="9">
        <v>0</v>
      </c>
      <c r="E41">
        <v>0</v>
      </c>
      <c r="F41">
        <v>0</v>
      </c>
    </row>
    <row r="42" spans="1:6" ht="15.6" x14ac:dyDescent="0.3">
      <c r="A42" s="3" t="s">
        <v>53</v>
      </c>
      <c r="B42" s="29">
        <f t="shared" si="8"/>
        <v>0</v>
      </c>
      <c r="C42" s="7">
        <f>SUM(C39:C41)</f>
        <v>0</v>
      </c>
      <c r="E42">
        <v>0</v>
      </c>
      <c r="F42">
        <v>0</v>
      </c>
    </row>
    <row r="43" spans="1:6" ht="15.6" x14ac:dyDescent="0.3">
      <c r="A43" s="3"/>
      <c r="B43" s="3"/>
      <c r="C43" s="7"/>
    </row>
    <row r="44" spans="1:6" ht="15.6" x14ac:dyDescent="0.3">
      <c r="A44" s="3" t="s">
        <v>54</v>
      </c>
      <c r="B44" s="3"/>
      <c r="C44" s="7"/>
    </row>
    <row r="45" spans="1:6" ht="15.6" x14ac:dyDescent="0.3">
      <c r="A45" s="6" t="s">
        <v>11</v>
      </c>
      <c r="B45" s="29">
        <f t="shared" ref="B45:B48" si="9">SUM(C45:G45)</f>
        <v>0</v>
      </c>
      <c r="C45" s="9">
        <v>0</v>
      </c>
      <c r="E45">
        <v>0</v>
      </c>
      <c r="F45">
        <v>0</v>
      </c>
    </row>
    <row r="46" spans="1:6" ht="15.6" x14ac:dyDescent="0.3">
      <c r="A46" s="6" t="s">
        <v>12</v>
      </c>
      <c r="B46" s="29">
        <f t="shared" si="9"/>
        <v>0</v>
      </c>
      <c r="C46" s="9">
        <v>0</v>
      </c>
      <c r="E46">
        <v>0</v>
      </c>
      <c r="F46">
        <v>0</v>
      </c>
    </row>
    <row r="47" spans="1:6" ht="15.6" x14ac:dyDescent="0.3">
      <c r="A47" s="6" t="s">
        <v>9</v>
      </c>
      <c r="B47" s="29">
        <f t="shared" si="9"/>
        <v>0</v>
      </c>
      <c r="C47" s="9">
        <v>0</v>
      </c>
      <c r="E47">
        <v>0</v>
      </c>
      <c r="F47">
        <v>0</v>
      </c>
    </row>
    <row r="48" spans="1:6" ht="15.6" x14ac:dyDescent="0.3">
      <c r="A48" s="3" t="s">
        <v>24</v>
      </c>
      <c r="B48" s="29">
        <f t="shared" si="9"/>
        <v>0</v>
      </c>
      <c r="C48" s="7">
        <f>SUM(C45:C47)</f>
        <v>0</v>
      </c>
      <c r="E48">
        <v>0</v>
      </c>
      <c r="F48">
        <v>0</v>
      </c>
    </row>
    <row r="49" spans="1:7" ht="15.6" x14ac:dyDescent="0.3">
      <c r="A49" s="3"/>
      <c r="B49" s="3"/>
      <c r="C49" s="7"/>
    </row>
    <row r="50" spans="1:7" ht="15.6" x14ac:dyDescent="0.3">
      <c r="A50" s="3" t="s">
        <v>13</v>
      </c>
      <c r="B50" s="29">
        <f t="shared" ref="B50" si="10">SUM(C50:G50)</f>
        <v>321.73994999999996</v>
      </c>
      <c r="C50" s="7">
        <f>C9+C13+C20+C24+C30+C36+C42+C48</f>
        <v>14.60553</v>
      </c>
      <c r="D50" s="7">
        <v>285.11474999999996</v>
      </c>
      <c r="E50">
        <v>9.9096700000000002</v>
      </c>
      <c r="F50">
        <v>9.14</v>
      </c>
      <c r="G50">
        <v>2.9699999999999998</v>
      </c>
    </row>
    <row r="51" spans="1:7" ht="15.6" x14ac:dyDescent="0.3">
      <c r="A51" s="3"/>
      <c r="B51" s="3"/>
      <c r="C51" s="7"/>
      <c r="D51" s="7"/>
    </row>
    <row r="52" spans="1:7" ht="15.6" x14ac:dyDescent="0.3">
      <c r="A52" s="3" t="s">
        <v>75</v>
      </c>
      <c r="B52" s="29">
        <f t="shared" ref="B52" si="11">SUM(C52:G52)</f>
        <v>1056208.3227731225</v>
      </c>
      <c r="C52" s="8">
        <f>'נספח 1'!C39</f>
        <v>24612.862529225633</v>
      </c>
      <c r="D52" s="8">
        <v>981281.77390141902</v>
      </c>
      <c r="E52">
        <v>30755.297692698954</v>
      </c>
      <c r="F52">
        <v>8123.7163547723103</v>
      </c>
      <c r="G52">
        <v>11434.67229500656</v>
      </c>
    </row>
    <row r="53" spans="1:7" ht="15.6" x14ac:dyDescent="0.3">
      <c r="A53" s="3"/>
      <c r="B53" s="3"/>
      <c r="C53" s="7"/>
    </row>
    <row r="54" spans="1:7" ht="15.6" x14ac:dyDescent="0.3">
      <c r="A54" s="3" t="s">
        <v>55</v>
      </c>
      <c r="B54" s="3"/>
      <c r="C54" s="10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rightToLeft="1" workbookViewId="0">
      <selection activeCell="I10" sqref="I10"/>
    </sheetView>
  </sheetViews>
  <sheetFormatPr defaultRowHeight="13.8" x14ac:dyDescent="0.25"/>
  <cols>
    <col min="1" max="1" width="54.09765625" customWidth="1"/>
    <col min="2" max="2" width="20.296875" customWidth="1"/>
    <col min="3" max="3" width="12.69921875" style="13" hidden="1" customWidth="1"/>
    <col min="4" max="4" width="11" hidden="1" customWidth="1"/>
    <col min="5" max="5" width="0" hidden="1" customWidth="1"/>
    <col min="6" max="6" width="10.5" hidden="1" customWidth="1"/>
    <col min="7" max="7" width="0" hidden="1" customWidth="1"/>
  </cols>
  <sheetData>
    <row r="1" spans="1:9" x14ac:dyDescent="0.25">
      <c r="A1" s="2" t="str">
        <f>'נספח 1'!A1</f>
        <v>מאוחד</v>
      </c>
      <c r="B1" s="2"/>
      <c r="C1" s="11"/>
      <c r="D1" s="2"/>
      <c r="E1" s="2"/>
      <c r="F1" s="2"/>
      <c r="G1" s="2"/>
      <c r="H1" s="2"/>
      <c r="I1" s="2"/>
    </row>
    <row r="2" spans="1:9" x14ac:dyDescent="0.25">
      <c r="A2" s="2" t="str">
        <f>'נספח 1'!A2</f>
        <v>תגמולים</v>
      </c>
      <c r="B2" s="2"/>
      <c r="C2" s="11" t="str">
        <f>+'נספח 1'!C2</f>
        <v>שם הקופה תגמולים עד 50 עיריית תל אביב</v>
      </c>
      <c r="D2" s="11" t="str">
        <f>+'נספח 1'!D2</f>
        <v>שם הקופה תגמולים לגילאי  50 -60 עיריית תל אביב</v>
      </c>
      <c r="E2" s="11" t="str">
        <f>+'נספח 1'!E2</f>
        <v>שם הקופה תגמולים 60 ומעלה עיריית תל אביב</v>
      </c>
      <c r="F2" s="11" t="str">
        <f>+'נספח 1'!F2</f>
        <v>שם הקופה תגמולים מניות עיריית תל אביב</v>
      </c>
      <c r="G2" s="11" t="str">
        <f>+'נספח 1'!G2</f>
        <v>שם הקופה תגמולים אגח עיריית תל אביב</v>
      </c>
      <c r="H2" s="2"/>
      <c r="I2" s="2"/>
    </row>
    <row r="3" spans="1:9" ht="16.8" x14ac:dyDescent="0.3">
      <c r="A3" s="5" t="s">
        <v>71</v>
      </c>
      <c r="B3" s="5"/>
      <c r="C3" s="14">
        <f>'נספח 1'!C3</f>
        <v>45291</v>
      </c>
      <c r="D3" s="14">
        <f>'נספח 1'!D3</f>
        <v>45291</v>
      </c>
      <c r="E3" s="14">
        <f>'נספח 1'!E3</f>
        <v>45291</v>
      </c>
      <c r="F3" s="14">
        <f>'נספח 1'!F3</f>
        <v>45291</v>
      </c>
      <c r="G3" s="14">
        <f>'נספח 1'!G3</f>
        <v>45291</v>
      </c>
      <c r="H3" s="2"/>
      <c r="I3" s="2"/>
    </row>
    <row r="4" spans="1:9" ht="31.2" x14ac:dyDescent="0.3">
      <c r="C4" s="12" t="s">
        <v>0</v>
      </c>
      <c r="E4" s="12" t="s">
        <v>0</v>
      </c>
      <c r="F4" s="12" t="s">
        <v>0</v>
      </c>
    </row>
    <row r="5" spans="1:9" x14ac:dyDescent="0.25">
      <c r="F5" s="13"/>
    </row>
    <row r="6" spans="1:9" ht="15.6" x14ac:dyDescent="0.3">
      <c r="A6" s="3" t="s">
        <v>56</v>
      </c>
      <c r="B6" s="3"/>
      <c r="F6" s="13"/>
    </row>
    <row r="7" spans="1:9" ht="15.6" x14ac:dyDescent="0.3">
      <c r="A7" s="6" t="s">
        <v>11</v>
      </c>
      <c r="B7" s="29">
        <f t="shared" ref="B7:B9" si="0">SUM(C7:G7)</f>
        <v>0</v>
      </c>
      <c r="C7" s="15"/>
      <c r="F7" s="15"/>
    </row>
    <row r="8" spans="1:9" ht="15.6" x14ac:dyDescent="0.3">
      <c r="A8" s="6" t="s">
        <v>12</v>
      </c>
      <c r="B8" s="29">
        <f t="shared" si="0"/>
        <v>447.42695466666663</v>
      </c>
      <c r="C8" s="15">
        <v>0</v>
      </c>
      <c r="D8">
        <v>447.42695466666663</v>
      </c>
      <c r="E8">
        <v>0</v>
      </c>
      <c r="F8" s="15">
        <v>0</v>
      </c>
    </row>
    <row r="9" spans="1:9" ht="15.6" x14ac:dyDescent="0.3">
      <c r="A9" s="3" t="s">
        <v>21</v>
      </c>
      <c r="B9" s="29">
        <f t="shared" si="0"/>
        <v>447.42695466666663</v>
      </c>
      <c r="C9" s="7">
        <f>SUM(C7:C8)</f>
        <v>0</v>
      </c>
      <c r="D9">
        <v>447.42695466666663</v>
      </c>
      <c r="E9">
        <v>0</v>
      </c>
      <c r="F9" s="7">
        <f>SUM(F7:F8)</f>
        <v>0</v>
      </c>
    </row>
    <row r="10" spans="1:9" ht="15.6" x14ac:dyDescent="0.3">
      <c r="A10" s="6"/>
      <c r="B10" s="6"/>
      <c r="C10" s="9"/>
      <c r="F10" s="9"/>
    </row>
    <row r="11" spans="1:9" ht="15.6" x14ac:dyDescent="0.3">
      <c r="A11" s="3" t="s">
        <v>72</v>
      </c>
      <c r="B11" s="3"/>
      <c r="C11" s="9"/>
      <c r="F11" s="9"/>
    </row>
    <row r="12" spans="1:9" ht="15.6" x14ac:dyDescent="0.3">
      <c r="A12" s="6" t="s">
        <v>9</v>
      </c>
      <c r="B12" s="29">
        <f t="shared" ref="B12" si="1">SUM(C12:G12)</f>
        <v>1780.6003609058801</v>
      </c>
      <c r="C12" s="15">
        <v>0.55116999999999994</v>
      </c>
      <c r="D12">
        <v>1779.2194208009673</v>
      </c>
      <c r="E12">
        <v>0.82977010491279479</v>
      </c>
      <c r="F12" s="15">
        <v>0</v>
      </c>
    </row>
    <row r="13" spans="1:9" ht="15.6" x14ac:dyDescent="0.3">
      <c r="A13" s="6"/>
      <c r="B13" s="6"/>
      <c r="C13" s="9"/>
      <c r="F13" s="9"/>
    </row>
    <row r="14" spans="1:9" ht="15.6" x14ac:dyDescent="0.3">
      <c r="A14" s="3" t="s">
        <v>15</v>
      </c>
      <c r="B14" s="3"/>
      <c r="C14" s="9"/>
      <c r="F14" s="7">
        <f>SUM(F12:F13)</f>
        <v>0</v>
      </c>
    </row>
    <row r="15" spans="1:9" ht="15.6" x14ac:dyDescent="0.3">
      <c r="A15" s="6" t="s">
        <v>11</v>
      </c>
      <c r="B15" s="29">
        <f t="shared" ref="B15:B18" si="2">SUM(C15:G15)</f>
        <v>0</v>
      </c>
      <c r="C15" s="9">
        <v>0</v>
      </c>
      <c r="F15" s="7"/>
    </row>
    <row r="16" spans="1:9" ht="15.6" x14ac:dyDescent="0.3">
      <c r="A16" s="6" t="s">
        <v>12</v>
      </c>
      <c r="B16" s="29">
        <f t="shared" si="2"/>
        <v>0</v>
      </c>
      <c r="C16" s="9">
        <v>0</v>
      </c>
      <c r="F16" s="9"/>
    </row>
    <row r="17" spans="1:6" ht="15.6" x14ac:dyDescent="0.3">
      <c r="A17" s="6" t="s">
        <v>9</v>
      </c>
      <c r="B17" s="29">
        <f t="shared" si="2"/>
        <v>0</v>
      </c>
      <c r="C17" s="9">
        <v>0</v>
      </c>
      <c r="E17">
        <v>0</v>
      </c>
      <c r="F17" s="9">
        <v>0</v>
      </c>
    </row>
    <row r="18" spans="1:6" ht="15.6" x14ac:dyDescent="0.3">
      <c r="A18" s="3" t="s">
        <v>2</v>
      </c>
      <c r="B18" s="29">
        <f t="shared" si="2"/>
        <v>0</v>
      </c>
      <c r="C18" s="7">
        <f>SUM(C15:C17)</f>
        <v>0</v>
      </c>
      <c r="E18">
        <v>0</v>
      </c>
      <c r="F18" s="9">
        <v>0</v>
      </c>
    </row>
    <row r="19" spans="1:6" ht="15.6" x14ac:dyDescent="0.3">
      <c r="A19" s="3"/>
      <c r="B19" s="3"/>
      <c r="C19" s="7"/>
      <c r="E19">
        <v>0</v>
      </c>
      <c r="F19" s="9">
        <v>0</v>
      </c>
    </row>
    <row r="20" spans="1:6" ht="15.6" x14ac:dyDescent="0.3">
      <c r="A20" s="3" t="s">
        <v>16</v>
      </c>
      <c r="B20" s="3"/>
      <c r="C20" s="9"/>
      <c r="E20">
        <v>0</v>
      </c>
      <c r="F20" s="7">
        <f>SUM(F17:F19)</f>
        <v>0</v>
      </c>
    </row>
    <row r="21" spans="1:6" ht="15.6" x14ac:dyDescent="0.3">
      <c r="A21" s="6" t="s">
        <v>11</v>
      </c>
      <c r="B21" s="29">
        <f t="shared" ref="B21:B24" si="3">SUM(C21:G21)</f>
        <v>0</v>
      </c>
      <c r="C21" s="9">
        <v>0</v>
      </c>
      <c r="F21" s="7"/>
    </row>
    <row r="22" spans="1:6" ht="15.6" x14ac:dyDescent="0.3">
      <c r="A22" s="6" t="s">
        <v>12</v>
      </c>
      <c r="B22" s="29">
        <f t="shared" si="3"/>
        <v>0</v>
      </c>
      <c r="C22" s="9">
        <v>0</v>
      </c>
      <c r="F22" s="9"/>
    </row>
    <row r="23" spans="1:6" ht="15.6" x14ac:dyDescent="0.3">
      <c r="A23" s="6" t="s">
        <v>9</v>
      </c>
      <c r="B23" s="29">
        <f t="shared" si="3"/>
        <v>0</v>
      </c>
      <c r="C23" s="9">
        <v>0</v>
      </c>
      <c r="E23">
        <v>0</v>
      </c>
      <c r="F23" s="9">
        <v>0</v>
      </c>
    </row>
    <row r="24" spans="1:6" ht="15.6" x14ac:dyDescent="0.3">
      <c r="B24" s="29">
        <f t="shared" si="3"/>
        <v>0</v>
      </c>
      <c r="C24" s="7">
        <f>SUM(C21:C23)</f>
        <v>0</v>
      </c>
      <c r="E24">
        <v>0</v>
      </c>
      <c r="F24" s="9">
        <v>0</v>
      </c>
    </row>
    <row r="25" spans="1:6" ht="15.6" x14ac:dyDescent="0.3">
      <c r="A25" s="3"/>
      <c r="B25" s="3"/>
      <c r="C25" s="7"/>
      <c r="E25">
        <v>0</v>
      </c>
      <c r="F25" s="9">
        <v>0</v>
      </c>
    </row>
    <row r="26" spans="1:6" ht="15.6" x14ac:dyDescent="0.3">
      <c r="A26" s="3" t="s">
        <v>57</v>
      </c>
      <c r="B26" s="3"/>
      <c r="C26" s="9"/>
      <c r="E26">
        <v>0</v>
      </c>
      <c r="F26" s="7">
        <f>SUM(F23:F25)</f>
        <v>0</v>
      </c>
    </row>
    <row r="27" spans="1:6" ht="15.6" x14ac:dyDescent="0.3">
      <c r="A27" s="3" t="s">
        <v>58</v>
      </c>
      <c r="B27" s="3"/>
      <c r="C27" s="9"/>
      <c r="F27" s="7"/>
    </row>
    <row r="28" spans="1:6" ht="15.6" x14ac:dyDescent="0.3">
      <c r="A28" s="6" t="s">
        <v>87</v>
      </c>
      <c r="B28" s="29">
        <f t="shared" ref="B28:B31" si="4">SUM(C28:G28)</f>
        <v>35.080000000000005</v>
      </c>
      <c r="C28" s="9">
        <v>0</v>
      </c>
      <c r="D28" s="9">
        <v>35.06</v>
      </c>
      <c r="E28">
        <v>0</v>
      </c>
      <c r="F28" s="9">
        <v>0.02</v>
      </c>
    </row>
    <row r="29" spans="1:6" ht="15.6" x14ac:dyDescent="0.3">
      <c r="A29" s="6" t="s">
        <v>81</v>
      </c>
      <c r="B29" s="29">
        <f t="shared" si="4"/>
        <v>0</v>
      </c>
      <c r="C29" s="9">
        <v>0</v>
      </c>
      <c r="E29">
        <v>0</v>
      </c>
      <c r="F29" s="9">
        <v>0</v>
      </c>
    </row>
    <row r="30" spans="1:6" ht="15.6" x14ac:dyDescent="0.3">
      <c r="A30" s="6" t="s">
        <v>9</v>
      </c>
      <c r="B30" s="29">
        <f t="shared" si="4"/>
        <v>0</v>
      </c>
      <c r="C30" s="9">
        <v>0</v>
      </c>
      <c r="E30">
        <v>0</v>
      </c>
      <c r="F30" s="9">
        <v>0</v>
      </c>
    </row>
    <row r="31" spans="1:6" ht="15.6" x14ac:dyDescent="0.3">
      <c r="A31" s="3" t="s">
        <v>3</v>
      </c>
      <c r="B31" s="29">
        <f t="shared" si="4"/>
        <v>35.080000000000005</v>
      </c>
      <c r="C31" s="7">
        <f>SUM(C28:C30)</f>
        <v>0</v>
      </c>
      <c r="D31" s="9">
        <v>35.06</v>
      </c>
      <c r="E31">
        <v>0</v>
      </c>
      <c r="F31" s="7">
        <f>SUM(F28:F30)</f>
        <v>0.02</v>
      </c>
    </row>
    <row r="32" spans="1:6" ht="15.6" x14ac:dyDescent="0.3">
      <c r="A32" s="6"/>
      <c r="B32" s="6"/>
      <c r="C32" s="9"/>
    </row>
    <row r="33" spans="1:6" ht="15.6" x14ac:dyDescent="0.3">
      <c r="A33" s="3" t="s">
        <v>59</v>
      </c>
      <c r="B33" s="3"/>
      <c r="C33" s="7"/>
    </row>
    <row r="34" spans="1:6" ht="15.6" x14ac:dyDescent="0.3">
      <c r="A34" s="6" t="s">
        <v>17</v>
      </c>
      <c r="B34" s="29">
        <f t="shared" ref="B34:B37" si="5">SUM(C34:G34)</f>
        <v>0</v>
      </c>
      <c r="C34" s="9">
        <v>0</v>
      </c>
      <c r="F34" s="9"/>
    </row>
    <row r="35" spans="1:6" ht="15.6" x14ac:dyDescent="0.3">
      <c r="A35" s="6" t="s">
        <v>18</v>
      </c>
      <c r="B35" s="29">
        <f t="shared" si="5"/>
        <v>0</v>
      </c>
      <c r="C35" s="9">
        <v>0</v>
      </c>
      <c r="F35" s="7"/>
    </row>
    <row r="36" spans="1:6" ht="15.6" x14ac:dyDescent="0.3">
      <c r="A36" s="6" t="s">
        <v>9</v>
      </c>
      <c r="B36" s="29">
        <f t="shared" si="5"/>
        <v>0</v>
      </c>
      <c r="C36" s="15"/>
      <c r="E36">
        <v>0</v>
      </c>
      <c r="F36" s="9">
        <v>0</v>
      </c>
    </row>
    <row r="37" spans="1:6" ht="15.6" x14ac:dyDescent="0.3">
      <c r="A37" s="3" t="s">
        <v>62</v>
      </c>
      <c r="B37" s="29">
        <f t="shared" si="5"/>
        <v>0</v>
      </c>
      <c r="C37" s="7">
        <f>SUM(C34:C36)</f>
        <v>0</v>
      </c>
      <c r="E37">
        <v>0</v>
      </c>
      <c r="F37" s="9">
        <v>0</v>
      </c>
    </row>
    <row r="38" spans="1:6" ht="15.6" x14ac:dyDescent="0.3">
      <c r="A38" s="3"/>
      <c r="B38" s="3"/>
      <c r="C38" s="7"/>
      <c r="F38" s="15"/>
    </row>
    <row r="39" spans="1:6" ht="15.6" x14ac:dyDescent="0.3">
      <c r="A39" s="3" t="s">
        <v>19</v>
      </c>
      <c r="B39" s="3"/>
      <c r="C39" s="9"/>
      <c r="E39">
        <v>0</v>
      </c>
      <c r="F39" s="7">
        <f>SUM(F36:F38)</f>
        <v>0</v>
      </c>
    </row>
    <row r="40" spans="1:6" ht="15.6" x14ac:dyDescent="0.3">
      <c r="A40" s="3" t="s">
        <v>60</v>
      </c>
      <c r="B40" s="3"/>
      <c r="C40" s="9"/>
      <c r="F40" s="7"/>
    </row>
    <row r="41" spans="1:6" ht="15.6" x14ac:dyDescent="0.3">
      <c r="A41" s="6" t="s">
        <v>80</v>
      </c>
      <c r="B41" s="29">
        <f t="shared" ref="B41:B44" si="6">SUM(C41:G41)</f>
        <v>0.11</v>
      </c>
      <c r="C41" s="9">
        <v>0.11</v>
      </c>
      <c r="F41" s="9"/>
    </row>
    <row r="42" spans="1:6" ht="15.6" x14ac:dyDescent="0.3">
      <c r="A42" s="6" t="s">
        <v>81</v>
      </c>
      <c r="B42" s="29">
        <f t="shared" si="6"/>
        <v>0.69000000000000006</v>
      </c>
      <c r="C42" s="9">
        <v>0.04</v>
      </c>
      <c r="D42">
        <v>0.57999999999999996</v>
      </c>
      <c r="E42">
        <v>0.03</v>
      </c>
      <c r="F42" s="9">
        <v>0.04</v>
      </c>
    </row>
    <row r="43" spans="1:6" ht="15.6" x14ac:dyDescent="0.3">
      <c r="A43" s="6" t="s">
        <v>9</v>
      </c>
      <c r="B43" s="29">
        <f t="shared" si="6"/>
        <v>0.01</v>
      </c>
      <c r="C43" s="15"/>
      <c r="F43" s="9">
        <v>0.01</v>
      </c>
    </row>
    <row r="44" spans="1:6" ht="15.6" x14ac:dyDescent="0.3">
      <c r="A44" s="3" t="s">
        <v>22</v>
      </c>
      <c r="B44" s="29">
        <f t="shared" si="6"/>
        <v>0.81</v>
      </c>
      <c r="C44" s="7">
        <f>SUM(C41:C43)</f>
        <v>0.15</v>
      </c>
      <c r="D44">
        <v>0.57999999999999996</v>
      </c>
      <c r="E44">
        <v>0.03</v>
      </c>
      <c r="F44" s="7">
        <f>SUM(F42:F43)</f>
        <v>0.05</v>
      </c>
    </row>
    <row r="45" spans="1:6" ht="15.6" x14ac:dyDescent="0.3">
      <c r="A45" s="3"/>
      <c r="B45" s="3"/>
      <c r="C45" s="7"/>
      <c r="F45" s="7"/>
    </row>
    <row r="46" spans="1:6" ht="15.6" x14ac:dyDescent="0.3">
      <c r="A46" s="3" t="s">
        <v>61</v>
      </c>
      <c r="B46" s="3"/>
      <c r="C46" s="9"/>
      <c r="F46" s="9"/>
    </row>
    <row r="47" spans="1:6" ht="15.6" x14ac:dyDescent="0.3">
      <c r="A47" s="6" t="s">
        <v>67</v>
      </c>
      <c r="B47" s="29">
        <f t="shared" ref="B47:B50" si="7">SUM(C47:G47)</f>
        <v>0.75</v>
      </c>
      <c r="C47" s="9">
        <v>0</v>
      </c>
      <c r="E47">
        <v>0.75</v>
      </c>
      <c r="F47" s="9">
        <v>0</v>
      </c>
    </row>
    <row r="48" spans="1:6" ht="15.6" x14ac:dyDescent="0.3">
      <c r="A48" s="6" t="s">
        <v>68</v>
      </c>
      <c r="B48" s="29">
        <f t="shared" si="7"/>
        <v>0</v>
      </c>
      <c r="C48" s="9">
        <v>0</v>
      </c>
      <c r="E48">
        <v>0</v>
      </c>
      <c r="F48" s="9">
        <v>0</v>
      </c>
    </row>
    <row r="49" spans="1:7" ht="15.6" x14ac:dyDescent="0.3">
      <c r="A49" s="6" t="s">
        <v>9</v>
      </c>
      <c r="B49" s="29">
        <f t="shared" si="7"/>
        <v>2.62</v>
      </c>
      <c r="C49" s="15">
        <v>1.78</v>
      </c>
      <c r="D49">
        <v>0.4</v>
      </c>
      <c r="F49" s="15">
        <v>0.44</v>
      </c>
    </row>
    <row r="50" spans="1:7" ht="15.6" x14ac:dyDescent="0.3">
      <c r="A50" s="3" t="s">
        <v>23</v>
      </c>
      <c r="B50" s="29">
        <f t="shared" si="7"/>
        <v>3.37</v>
      </c>
      <c r="C50" s="7">
        <f>SUM(C47:C49)</f>
        <v>1.78</v>
      </c>
      <c r="D50">
        <v>0.4</v>
      </c>
      <c r="E50">
        <v>0.75</v>
      </c>
      <c r="F50" s="7">
        <f>SUM(F47:F49)</f>
        <v>0.44</v>
      </c>
    </row>
    <row r="51" spans="1:7" ht="15.6" x14ac:dyDescent="0.3">
      <c r="A51" s="3"/>
      <c r="B51" s="3"/>
      <c r="C51" s="7"/>
      <c r="F51" s="7"/>
    </row>
    <row r="52" spans="1:7" ht="15.6" x14ac:dyDescent="0.3">
      <c r="A52" s="3" t="s">
        <v>20</v>
      </c>
      <c r="B52" s="29">
        <f t="shared" ref="B52" si="8">SUM(C52:G52)</f>
        <v>2267.287315572547</v>
      </c>
      <c r="C52" s="7">
        <f>C9+C12+C18+C24+C31+C37+C44+C50</f>
        <v>2.4811700000000001</v>
      </c>
      <c r="D52">
        <v>2262.6863754676338</v>
      </c>
      <c r="E52">
        <v>1.6097701049127948</v>
      </c>
      <c r="F52" s="7">
        <f>F9+F14+F20+F26+F31+F39+F44+F50</f>
        <v>0.51</v>
      </c>
    </row>
    <row r="53" spans="1:7" ht="15.6" x14ac:dyDescent="0.3">
      <c r="A53" s="3"/>
      <c r="B53" s="3"/>
      <c r="C53" s="7"/>
      <c r="F53" s="7"/>
    </row>
    <row r="54" spans="1:7" ht="15.6" x14ac:dyDescent="0.3">
      <c r="A54" s="3" t="s">
        <v>78</v>
      </c>
      <c r="B54" s="29">
        <f t="shared" ref="B54" si="9">SUM(C54:G54)</f>
        <v>1056208.3227731225</v>
      </c>
      <c r="C54" s="8">
        <f>'נספח 1'!C39</f>
        <v>24612.862529225633</v>
      </c>
      <c r="D54">
        <v>981281.77390141902</v>
      </c>
      <c r="E54">
        <v>30755.297692698954</v>
      </c>
      <c r="F54" s="8">
        <v>8123.7163547723103</v>
      </c>
      <c r="G54">
        <v>11434.67229500656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נספח 1</vt:lpstr>
      <vt:lpstr>נספח 2</vt:lpstr>
      <vt:lpstr>נספח 3</vt:lpstr>
    </vt:vector>
  </TitlesOfParts>
  <Company>Poalim Sahar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C2333.Office3</cp:lastModifiedBy>
  <cp:lastPrinted>2022-02-14T18:03:07Z</cp:lastPrinted>
  <dcterms:created xsi:type="dcterms:W3CDTF">2015-01-21T15:01:55Z</dcterms:created>
  <dcterms:modified xsi:type="dcterms:W3CDTF">2024-03-28T09:27:53Z</dcterms:modified>
</cp:coreProperties>
</file>